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astamb-my.sharepoint.com/personal/amanda_marsh_eastamb_nhs_uk/Documents/Amanda/"/>
    </mc:Choice>
  </mc:AlternateContent>
  <xr:revisionPtr revIDLastSave="0" documentId="8_{BEB1E24B-DBA9-4EE5-9955-C869AA5312E6}" xr6:coauthVersionLast="47" xr6:coauthVersionMax="47" xr10:uidLastSave="{00000000-0000-0000-0000-000000000000}"/>
  <bookViews>
    <workbookView xWindow="-120" yWindow="-120" windowWidth="20730" windowHeight="11160" tabRatio="885" activeTab="5" xr2:uid="{00000000-000D-0000-FFFF-FFFF00000000}"/>
  </bookViews>
  <sheets>
    <sheet name="Indicator 1" sheetId="8" r:id="rId1"/>
    <sheet name="Indicator 2" sheetId="17" r:id="rId2"/>
    <sheet name="Indicator 3" sheetId="15" r:id="rId3"/>
    <sheet name="Indicator 4" sheetId="20" r:id="rId4"/>
    <sheet name="Indicators 5, 6, 7 &amp; 8" sheetId="22" r:id="rId5"/>
    <sheet name="Indicator 9" sheetId="12" r:id="rId6"/>
  </sheets>
  <definedNames>
    <definedName name="_xlnm.Auto_Open">#REF!</definedName>
    <definedName name="Macro1">#REF!</definedName>
    <definedName name="Macro10">#REF!</definedName>
    <definedName name="Macro11">#REF!</definedName>
    <definedName name="Macro12">#REF!</definedName>
    <definedName name="Macro13">#REF!</definedName>
    <definedName name="Macro14">#REF!</definedName>
    <definedName name="Macro15">#REF!</definedName>
    <definedName name="Macro16">#REF!</definedName>
    <definedName name="Macro17">#REF!</definedName>
    <definedName name="Macro18">#REF!</definedName>
    <definedName name="Macro19">#REF!</definedName>
    <definedName name="Macro2">#REF!</definedName>
    <definedName name="Macro3">#REF!</definedName>
    <definedName name="Macro4">#REF!</definedName>
    <definedName name="Macro5">#REF!</definedName>
    <definedName name="Macro6">#REF!</definedName>
    <definedName name="Macro7">#REF!</definedName>
    <definedName name="Macro8">#REF!</definedName>
    <definedName name="Macro9">#REF!</definedName>
    <definedName name="_xlnm.Print_Area" localSheetId="0">'Indicator 1'!$A$1:$W$82</definedName>
    <definedName name="_xlnm.Print_Area" localSheetId="1">'Indicator 2'!$A$1:$K$22</definedName>
    <definedName name="Recover">#REF!</definedName>
    <definedName name="TableName">"Dummy"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12" l="1"/>
  <c r="H40" i="12"/>
  <c r="I38" i="12"/>
  <c r="H38" i="12"/>
  <c r="I13" i="17"/>
  <c r="I21" i="17"/>
  <c r="D19" i="17"/>
  <c r="D18" i="17"/>
  <c r="D11" i="17"/>
  <c r="D10" i="17"/>
  <c r="H14" i="12" l="1"/>
  <c r="I14" i="12"/>
  <c r="J14" i="12"/>
  <c r="K12" i="12"/>
  <c r="M28" i="12" s="1"/>
  <c r="K13" i="12"/>
  <c r="J41" i="12" s="1"/>
  <c r="H9" i="12"/>
  <c r="I9" i="12"/>
  <c r="J9" i="12"/>
  <c r="K7" i="12"/>
  <c r="M25" i="12" s="1"/>
  <c r="K8" i="12"/>
  <c r="N26" i="12" s="1"/>
  <c r="B14" i="12"/>
  <c r="E14" i="12" s="1"/>
  <c r="C14" i="12"/>
  <c r="D14" i="12"/>
  <c r="E12" i="12"/>
  <c r="E13" i="12"/>
  <c r="H39" i="12" s="1"/>
  <c r="C9" i="12"/>
  <c r="D9" i="12"/>
  <c r="B9" i="12"/>
  <c r="E8" i="12"/>
  <c r="I26" i="12" s="1"/>
  <c r="E7" i="12"/>
  <c r="H25" i="12" s="1"/>
  <c r="K9" i="12" l="1"/>
  <c r="N28" i="12"/>
  <c r="L29" i="12"/>
  <c r="N29" i="12"/>
  <c r="E9" i="12"/>
  <c r="M29" i="12"/>
  <c r="H41" i="12"/>
  <c r="K14" i="12"/>
  <c r="M23" i="12" s="1"/>
  <c r="J40" i="12"/>
  <c r="L28" i="12"/>
  <c r="I40" i="12"/>
  <c r="M26" i="12"/>
  <c r="L25" i="12"/>
  <c r="L26" i="12"/>
  <c r="N25" i="12"/>
  <c r="H28" i="12"/>
  <c r="I39" i="12"/>
  <c r="J28" i="12"/>
  <c r="I28" i="12"/>
  <c r="H29" i="12"/>
  <c r="J39" i="12"/>
  <c r="J29" i="12"/>
  <c r="J38" i="12"/>
  <c r="H23" i="12"/>
  <c r="I29" i="12"/>
  <c r="J25" i="12"/>
  <c r="I25" i="12"/>
  <c r="H26" i="12"/>
  <c r="J26" i="12"/>
  <c r="E6" i="15"/>
  <c r="E5" i="15"/>
  <c r="D26" i="17"/>
  <c r="C26" i="17"/>
  <c r="B26" i="17"/>
  <c r="C25" i="17"/>
  <c r="B25" i="17"/>
  <c r="N23" i="12" l="1"/>
  <c r="L23" i="12"/>
  <c r="C69" i="8"/>
  <c r="D69" i="8"/>
  <c r="B69" i="8"/>
  <c r="H69" i="8"/>
  <c r="H68" i="8"/>
  <c r="E5" i="17" l="1"/>
  <c r="E4" i="17"/>
  <c r="I68" i="8" l="1"/>
  <c r="J68" i="8"/>
  <c r="I69" i="8"/>
  <c r="J69" i="8"/>
  <c r="I63" i="8"/>
  <c r="J63" i="8"/>
  <c r="I64" i="8"/>
  <c r="J64" i="8"/>
  <c r="H64" i="8"/>
  <c r="H74" i="8" s="1"/>
  <c r="H63" i="8"/>
  <c r="I47" i="8"/>
  <c r="J47" i="8"/>
  <c r="I48" i="8"/>
  <c r="J48" i="8"/>
  <c r="I49" i="8"/>
  <c r="J49" i="8"/>
  <c r="I50" i="8"/>
  <c r="J50" i="8"/>
  <c r="I51" i="8"/>
  <c r="J51" i="8"/>
  <c r="I52" i="8"/>
  <c r="J52" i="8"/>
  <c r="I53" i="8"/>
  <c r="J53" i="8"/>
  <c r="I54" i="8"/>
  <c r="J54" i="8"/>
  <c r="I55" i="8"/>
  <c r="J55" i="8"/>
  <c r="I56" i="8"/>
  <c r="J56" i="8"/>
  <c r="H47" i="8"/>
  <c r="H48" i="8"/>
  <c r="H49" i="8"/>
  <c r="H50" i="8"/>
  <c r="H51" i="8"/>
  <c r="H52" i="8"/>
  <c r="H53" i="8"/>
  <c r="H54" i="8"/>
  <c r="H55" i="8"/>
  <c r="H56" i="8"/>
  <c r="I57" i="8"/>
  <c r="J57" i="8"/>
  <c r="I58" i="8"/>
  <c r="J58" i="8"/>
  <c r="H58" i="8"/>
  <c r="H57" i="8"/>
  <c r="C57" i="8"/>
  <c r="D57" i="8"/>
  <c r="C58" i="8"/>
  <c r="D58" i="8"/>
  <c r="B58" i="8"/>
  <c r="B57" i="8"/>
  <c r="K22" i="8"/>
  <c r="K23" i="8"/>
  <c r="K24" i="8"/>
  <c r="K25" i="8"/>
  <c r="K26" i="8"/>
  <c r="K27" i="8"/>
  <c r="K28" i="8"/>
  <c r="K29" i="8"/>
  <c r="K30" i="8"/>
  <c r="K31" i="8"/>
  <c r="K32" i="8"/>
  <c r="K33" i="8"/>
  <c r="K7" i="8"/>
  <c r="K8" i="8"/>
  <c r="K9" i="8"/>
  <c r="K10" i="8"/>
  <c r="K11" i="8"/>
  <c r="K12" i="8"/>
  <c r="K13" i="8"/>
  <c r="K14" i="8"/>
  <c r="K15" i="8"/>
  <c r="K16" i="8"/>
  <c r="K17" i="8"/>
  <c r="K18" i="8"/>
  <c r="H19" i="8"/>
  <c r="I19" i="8"/>
  <c r="J19" i="8"/>
  <c r="H80" i="8" l="1"/>
  <c r="I59" i="8"/>
  <c r="C85" i="8" s="1"/>
  <c r="C13" i="15" s="1"/>
  <c r="T25" i="8"/>
  <c r="U25" i="8"/>
  <c r="V25" i="8"/>
  <c r="T24" i="8"/>
  <c r="V24" i="8"/>
  <c r="U24" i="8"/>
  <c r="T23" i="8"/>
  <c r="U23" i="8"/>
  <c r="V23" i="8"/>
  <c r="V26" i="8"/>
  <c r="T26" i="8"/>
  <c r="U26" i="8"/>
  <c r="K68" i="8"/>
  <c r="U22" i="8"/>
  <c r="T22" i="8"/>
  <c r="V22" i="8"/>
  <c r="J59" i="8"/>
  <c r="D85" i="8" s="1"/>
  <c r="D13" i="15" s="1"/>
  <c r="D31" i="15" s="1"/>
  <c r="V27" i="8"/>
  <c r="T27" i="8"/>
  <c r="U27" i="8"/>
  <c r="U7" i="8"/>
  <c r="T7" i="8"/>
  <c r="V7" i="8"/>
  <c r="V14" i="8"/>
  <c r="T14" i="8"/>
  <c r="U14" i="8"/>
  <c r="V13" i="8"/>
  <c r="T13" i="8"/>
  <c r="U13" i="8"/>
  <c r="V15" i="8"/>
  <c r="T15" i="8"/>
  <c r="U15" i="8"/>
  <c r="T11" i="8"/>
  <c r="U11" i="8"/>
  <c r="V11" i="8"/>
  <c r="V18" i="8"/>
  <c r="U18" i="8"/>
  <c r="T18" i="8"/>
  <c r="U10" i="8"/>
  <c r="V10" i="8"/>
  <c r="T10" i="8"/>
  <c r="T12" i="8"/>
  <c r="U12" i="8"/>
  <c r="V12" i="8"/>
  <c r="U17" i="8"/>
  <c r="V17" i="8"/>
  <c r="T17" i="8"/>
  <c r="U9" i="8"/>
  <c r="V9" i="8"/>
  <c r="T9" i="8"/>
  <c r="H59" i="8"/>
  <c r="B85" i="8" s="1"/>
  <c r="T16" i="8"/>
  <c r="V16" i="8"/>
  <c r="U16" i="8"/>
  <c r="V8" i="8"/>
  <c r="T8" i="8"/>
  <c r="U8" i="8"/>
  <c r="H73" i="8"/>
  <c r="B47" i="8"/>
  <c r="C47" i="8"/>
  <c r="D47" i="8"/>
  <c r="B48" i="8"/>
  <c r="C48" i="8"/>
  <c r="D48" i="8"/>
  <c r="B49" i="8"/>
  <c r="C49" i="8"/>
  <c r="D49" i="8"/>
  <c r="B50" i="8"/>
  <c r="C50" i="8"/>
  <c r="D50" i="8"/>
  <c r="B51" i="8"/>
  <c r="C51" i="8"/>
  <c r="D51" i="8"/>
  <c r="B52" i="8"/>
  <c r="C52" i="8"/>
  <c r="D52" i="8"/>
  <c r="B53" i="8"/>
  <c r="C53" i="8"/>
  <c r="D53" i="8"/>
  <c r="B54" i="8"/>
  <c r="C54" i="8"/>
  <c r="D54" i="8"/>
  <c r="B55" i="8"/>
  <c r="C55" i="8"/>
  <c r="D55" i="8"/>
  <c r="B56" i="8"/>
  <c r="C56" i="8"/>
  <c r="D56" i="8"/>
  <c r="B63" i="8"/>
  <c r="D68" i="8"/>
  <c r="B80" i="8" l="1"/>
  <c r="B13" i="15"/>
  <c r="F24" i="15"/>
  <c r="C31" i="15"/>
  <c r="C13" i="20"/>
  <c r="E27" i="20" s="1"/>
  <c r="M19" i="12"/>
  <c r="N19" i="12"/>
  <c r="D13" i="20"/>
  <c r="D35" i="20" s="1"/>
  <c r="L19" i="12"/>
  <c r="C68" i="8"/>
  <c r="B68" i="8"/>
  <c r="J74" i="8"/>
  <c r="C64" i="8"/>
  <c r="D64" i="8"/>
  <c r="D74" i="8" s="1"/>
  <c r="B64" i="8"/>
  <c r="C63" i="8"/>
  <c r="D63" i="8"/>
  <c r="F23" i="15" l="1"/>
  <c r="J25" i="15" s="1"/>
  <c r="B31" i="15"/>
  <c r="B13" i="20"/>
  <c r="I74" i="8"/>
  <c r="K74" i="8" s="1"/>
  <c r="V74" i="8" s="1"/>
  <c r="I73" i="8"/>
  <c r="D73" i="8"/>
  <c r="B74" i="8"/>
  <c r="C73" i="8"/>
  <c r="J73" i="8"/>
  <c r="J75" i="8" s="1"/>
  <c r="B73" i="8"/>
  <c r="C74" i="8"/>
  <c r="H70" i="8"/>
  <c r="E64" i="8"/>
  <c r="P64" i="8" s="1"/>
  <c r="AC64" i="8" s="1"/>
  <c r="AC78" i="8" s="1"/>
  <c r="B65" i="8"/>
  <c r="D70" i="8"/>
  <c r="D65" i="8"/>
  <c r="C70" i="8"/>
  <c r="J70" i="8"/>
  <c r="C65" i="8"/>
  <c r="E68" i="8"/>
  <c r="O68" i="8" s="1"/>
  <c r="AB65" i="8" s="1"/>
  <c r="AB80" i="8" s="1"/>
  <c r="E63" i="8"/>
  <c r="E69" i="8"/>
  <c r="B70" i="8"/>
  <c r="I70" i="8"/>
  <c r="K63" i="8"/>
  <c r="T63" i="8" s="1"/>
  <c r="B35" i="20" l="1"/>
  <c r="E26" i="20"/>
  <c r="N63" i="8"/>
  <c r="AA63" i="8" s="1"/>
  <c r="AA76" i="8" s="1"/>
  <c r="U63" i="8"/>
  <c r="AB68" i="8" s="1"/>
  <c r="AB77" i="8" s="1"/>
  <c r="AA68" i="8"/>
  <c r="AA77" i="8" s="1"/>
  <c r="I75" i="8"/>
  <c r="H75" i="8"/>
  <c r="K73" i="8"/>
  <c r="K75" i="8" s="1"/>
  <c r="E73" i="8"/>
  <c r="N73" i="8" s="1"/>
  <c r="E74" i="8"/>
  <c r="N74" i="8" s="1"/>
  <c r="D75" i="8"/>
  <c r="C75" i="8"/>
  <c r="B75" i="8"/>
  <c r="U74" i="8"/>
  <c r="T74" i="8"/>
  <c r="O63" i="8"/>
  <c r="AB63" i="8" s="1"/>
  <c r="AB76" i="8" s="1"/>
  <c r="N68" i="8"/>
  <c r="AA65" i="8" s="1"/>
  <c r="AA80" i="8" s="1"/>
  <c r="P63" i="8"/>
  <c r="AC63" i="8" s="1"/>
  <c r="AC76" i="8" s="1"/>
  <c r="P68" i="8"/>
  <c r="AC65" i="8" s="1"/>
  <c r="AC80" i="8" s="1"/>
  <c r="E70" i="8"/>
  <c r="P70" i="8" s="1"/>
  <c r="O64" i="8"/>
  <c r="AB64" i="8" s="1"/>
  <c r="AB78" i="8" s="1"/>
  <c r="N64" i="8"/>
  <c r="AA64" i="8" s="1"/>
  <c r="AA78" i="8" s="1"/>
  <c r="E65" i="8"/>
  <c r="N65" i="8" s="1"/>
  <c r="O69" i="8"/>
  <c r="AB66" i="8" s="1"/>
  <c r="AB82" i="8" s="1"/>
  <c r="P69" i="8"/>
  <c r="AC66" i="8" s="1"/>
  <c r="AC82" i="8" s="1"/>
  <c r="N69" i="8"/>
  <c r="V63" i="8"/>
  <c r="AC68" i="8" s="1"/>
  <c r="AC77" i="8" s="1"/>
  <c r="D80" i="8"/>
  <c r="C80" i="8"/>
  <c r="O74" i="8" l="1"/>
  <c r="E75" i="8"/>
  <c r="P75" i="8" s="1"/>
  <c r="AC67" i="8" s="1"/>
  <c r="AC84" i="8" s="1"/>
  <c r="P73" i="8"/>
  <c r="O73" i="8"/>
  <c r="P74" i="8"/>
  <c r="U73" i="8"/>
  <c r="W74" i="8"/>
  <c r="T73" i="8"/>
  <c r="V73" i="8"/>
  <c r="U75" i="8"/>
  <c r="AB72" i="8" s="1"/>
  <c r="AB85" i="8" s="1"/>
  <c r="V75" i="8"/>
  <c r="AC72" i="8" s="1"/>
  <c r="AC85" i="8" s="1"/>
  <c r="T75" i="8"/>
  <c r="Q68" i="8"/>
  <c r="AD65" i="8" s="1"/>
  <c r="N70" i="8"/>
  <c r="O70" i="8"/>
  <c r="Q63" i="8"/>
  <c r="AD63" i="8" s="1"/>
  <c r="P65" i="8"/>
  <c r="O65" i="8"/>
  <c r="Q64" i="8"/>
  <c r="AD64" i="8" s="1"/>
  <c r="Q69" i="8"/>
  <c r="AD66" i="8" s="1"/>
  <c r="AA66" i="8"/>
  <c r="AA82" i="8" s="1"/>
  <c r="W63" i="8"/>
  <c r="AD68" i="8" s="1"/>
  <c r="J80" i="8"/>
  <c r="I80" i="8"/>
  <c r="Q74" i="8" l="1"/>
  <c r="Q73" i="8"/>
  <c r="N75" i="8"/>
  <c r="AA67" i="8" s="1"/>
  <c r="AA84" i="8" s="1"/>
  <c r="O75" i="8"/>
  <c r="AB67" i="8" s="1"/>
  <c r="AB84" i="8" s="1"/>
  <c r="W73" i="8"/>
  <c r="W75" i="8"/>
  <c r="AD72" i="8" s="1"/>
  <c r="AA72" i="8"/>
  <c r="AA85" i="8" s="1"/>
  <c r="Q70" i="8"/>
  <c r="Q65" i="8"/>
  <c r="U68" i="8"/>
  <c r="AB70" i="8" s="1"/>
  <c r="AB81" i="8" s="1"/>
  <c r="V68" i="8"/>
  <c r="AC70" i="8" s="1"/>
  <c r="AC81" i="8" s="1"/>
  <c r="T68" i="8"/>
  <c r="E28" i="8"/>
  <c r="E30" i="8"/>
  <c r="E31" i="8"/>
  <c r="E32" i="8"/>
  <c r="E33" i="8"/>
  <c r="E29" i="8"/>
  <c r="C34" i="8"/>
  <c r="D34" i="8"/>
  <c r="B34" i="8"/>
  <c r="D19" i="8"/>
  <c r="C19" i="8"/>
  <c r="B19" i="8"/>
  <c r="Q75" i="8" l="1"/>
  <c r="AD67" i="8" s="1"/>
  <c r="AA70" i="8"/>
  <c r="AA81" i="8" s="1"/>
  <c r="W68" i="8"/>
  <c r="AD70" i="8" s="1"/>
  <c r="D25" i="17" l="1"/>
  <c r="K5" i="17"/>
  <c r="K4" i="17"/>
  <c r="E25" i="17"/>
  <c r="E26" i="17" l="1"/>
  <c r="K34" i="8"/>
  <c r="I34" i="8"/>
  <c r="J34" i="8"/>
  <c r="H34" i="8"/>
  <c r="V34" i="8" l="1"/>
  <c r="I29" i="20" l="1"/>
  <c r="C7" i="15" l="1"/>
  <c r="D7" i="15"/>
  <c r="B7" i="15"/>
  <c r="I23" i="12" l="1"/>
  <c r="E7" i="15"/>
  <c r="J23" i="12" l="1"/>
  <c r="K38" i="8" l="1"/>
  <c r="K37" i="8"/>
  <c r="K57" i="8" s="1"/>
  <c r="I39" i="8"/>
  <c r="J39" i="8"/>
  <c r="H39" i="8"/>
  <c r="H41" i="8" s="1"/>
  <c r="E38" i="8"/>
  <c r="E37" i="8"/>
  <c r="C39" i="8"/>
  <c r="D39" i="8"/>
  <c r="B39" i="8"/>
  <c r="B41" i="8" s="1"/>
  <c r="E22" i="8"/>
  <c r="N22" i="8" s="1"/>
  <c r="E23" i="8"/>
  <c r="E24" i="8"/>
  <c r="P24" i="8" s="1"/>
  <c r="E25" i="8"/>
  <c r="P25" i="8" s="1"/>
  <c r="E26" i="8"/>
  <c r="E27" i="8"/>
  <c r="N27" i="8" s="1"/>
  <c r="E7" i="8"/>
  <c r="N7" i="8" s="1"/>
  <c r="E8" i="8"/>
  <c r="E9" i="8"/>
  <c r="N9" i="8" s="1"/>
  <c r="E10" i="8"/>
  <c r="E11" i="8"/>
  <c r="P11" i="8" s="1"/>
  <c r="E12" i="8"/>
  <c r="E13" i="8"/>
  <c r="E14" i="8"/>
  <c r="E15" i="8"/>
  <c r="E16" i="8"/>
  <c r="N16" i="8" s="1"/>
  <c r="E17" i="8"/>
  <c r="E18" i="8"/>
  <c r="P38" i="8" l="1"/>
  <c r="O38" i="8"/>
  <c r="N38" i="8"/>
  <c r="T38" i="8"/>
  <c r="K69" i="8"/>
  <c r="K58" i="8"/>
  <c r="E57" i="8"/>
  <c r="E58" i="8"/>
  <c r="J65" i="8"/>
  <c r="I65" i="8"/>
  <c r="K64" i="8"/>
  <c r="H65" i="8"/>
  <c r="W38" i="8"/>
  <c r="E34" i="8"/>
  <c r="N34" i="8" s="1"/>
  <c r="D41" i="8"/>
  <c r="C41" i="8"/>
  <c r="U38" i="8"/>
  <c r="V38" i="8"/>
  <c r="J41" i="8"/>
  <c r="I41" i="8"/>
  <c r="K39" i="8"/>
  <c r="N11" i="8"/>
  <c r="E39" i="8"/>
  <c r="K19" i="8"/>
  <c r="E19" i="8"/>
  <c r="Q38" i="8" l="1"/>
  <c r="K70" i="8"/>
  <c r="V69" i="8"/>
  <c r="AC71" i="8" s="1"/>
  <c r="U69" i="8"/>
  <c r="AB71" i="8" s="1"/>
  <c r="T69" i="8"/>
  <c r="T19" i="8"/>
  <c r="V19" i="8"/>
  <c r="T64" i="8"/>
  <c r="AA69" i="8" s="1"/>
  <c r="AA79" i="8" s="1"/>
  <c r="K65" i="8"/>
  <c r="U64" i="8"/>
  <c r="AB69" i="8" s="1"/>
  <c r="AB79" i="8" s="1"/>
  <c r="V64" i="8"/>
  <c r="AC69" i="8" s="1"/>
  <c r="AC79" i="8" s="1"/>
  <c r="E41" i="8"/>
  <c r="N41" i="8" s="1"/>
  <c r="K41" i="8"/>
  <c r="T41" i="8" s="1"/>
  <c r="E7" i="20"/>
  <c r="E6" i="20"/>
  <c r="C35" i="20"/>
  <c r="AC83" i="8" l="1"/>
  <c r="AB83" i="8"/>
  <c r="W69" i="8"/>
  <c r="AD71" i="8" s="1"/>
  <c r="AA71" i="8"/>
  <c r="AA83" i="8" s="1"/>
  <c r="T70" i="8"/>
  <c r="V70" i="8"/>
  <c r="U70" i="8"/>
  <c r="T65" i="8"/>
  <c r="U65" i="8"/>
  <c r="V65" i="8"/>
  <c r="W64" i="8"/>
  <c r="AD69" i="8" s="1"/>
  <c r="W70" i="8" l="1"/>
  <c r="W65" i="8"/>
  <c r="E56" i="8"/>
  <c r="P56" i="8" s="1"/>
  <c r="U58" i="8"/>
  <c r="K52" i="8"/>
  <c r="V52" i="8" s="1"/>
  <c r="P58" i="8"/>
  <c r="N57" i="8"/>
  <c r="E54" i="8"/>
  <c r="P54" i="8" s="1"/>
  <c r="E55" i="8"/>
  <c r="P55" i="8" s="1"/>
  <c r="K55" i="8"/>
  <c r="T55" i="8" s="1"/>
  <c r="K48" i="8"/>
  <c r="V48" i="8" s="1"/>
  <c r="E49" i="8"/>
  <c r="N49" i="8" s="1"/>
  <c r="E50" i="8"/>
  <c r="P50" i="8" s="1"/>
  <c r="E51" i="8"/>
  <c r="P51" i="8" s="1"/>
  <c r="E47" i="8"/>
  <c r="P47" i="8" s="1"/>
  <c r="K54" i="8"/>
  <c r="U54" i="8" s="1"/>
  <c r="K56" i="8"/>
  <c r="E53" i="8"/>
  <c r="N53" i="8" s="1"/>
  <c r="E48" i="8"/>
  <c r="N48" i="8" s="1"/>
  <c r="B59" i="8"/>
  <c r="K47" i="8"/>
  <c r="D59" i="8"/>
  <c r="D84" i="8" s="1"/>
  <c r="D12" i="15" s="1"/>
  <c r="D30" i="15" s="1"/>
  <c r="K51" i="8"/>
  <c r="V51" i="8" s="1"/>
  <c r="K50" i="8"/>
  <c r="U50" i="8" s="1"/>
  <c r="C59" i="8"/>
  <c r="C84" i="8" s="1"/>
  <c r="C12" i="15" s="1"/>
  <c r="E52" i="8"/>
  <c r="P52" i="8" s="1"/>
  <c r="T57" i="8"/>
  <c r="K53" i="8"/>
  <c r="K49" i="8"/>
  <c r="U49" i="8" s="1"/>
  <c r="F18" i="15" l="1"/>
  <c r="C30" i="15"/>
  <c r="V47" i="8"/>
  <c r="T47" i="8"/>
  <c r="T56" i="8"/>
  <c r="V56" i="8"/>
  <c r="B84" i="8"/>
  <c r="B12" i="15" s="1"/>
  <c r="J19" i="12"/>
  <c r="D12" i="20"/>
  <c r="D34" i="20" s="1"/>
  <c r="I19" i="12"/>
  <c r="C12" i="20"/>
  <c r="E19" i="20" s="1"/>
  <c r="K59" i="8"/>
  <c r="K80" i="8"/>
  <c r="P53" i="8"/>
  <c r="E80" i="8"/>
  <c r="P57" i="8"/>
  <c r="T52" i="8"/>
  <c r="O51" i="8"/>
  <c r="O56" i="8"/>
  <c r="O57" i="8"/>
  <c r="N56" i="8"/>
  <c r="T48" i="8"/>
  <c r="N47" i="8"/>
  <c r="N54" i="8"/>
  <c r="N58" i="8"/>
  <c r="O58" i="8"/>
  <c r="N51" i="8"/>
  <c r="O50" i="8"/>
  <c r="O54" i="8"/>
  <c r="O53" i="8"/>
  <c r="U52" i="8"/>
  <c r="O55" i="8"/>
  <c r="O49" i="8"/>
  <c r="P49" i="8"/>
  <c r="U56" i="8"/>
  <c r="P48" i="8"/>
  <c r="V55" i="8"/>
  <c r="U55" i="8"/>
  <c r="N50" i="8"/>
  <c r="E59" i="8"/>
  <c r="E84" i="8" s="1"/>
  <c r="O47" i="8"/>
  <c r="O48" i="8"/>
  <c r="N55" i="8"/>
  <c r="T54" i="8"/>
  <c r="V54" i="8"/>
  <c r="U48" i="8"/>
  <c r="T49" i="8"/>
  <c r="V53" i="8"/>
  <c r="V50" i="8"/>
  <c r="V49" i="8"/>
  <c r="O52" i="8"/>
  <c r="U53" i="8"/>
  <c r="U57" i="8"/>
  <c r="U47" i="8"/>
  <c r="V58" i="8"/>
  <c r="T53" i="8"/>
  <c r="T58" i="8"/>
  <c r="V57" i="8"/>
  <c r="T51" i="8"/>
  <c r="U51" i="8"/>
  <c r="T50" i="8"/>
  <c r="N52" i="8"/>
  <c r="E85" i="8" l="1"/>
  <c r="E13" i="15" s="1"/>
  <c r="E31" i="15" s="1"/>
  <c r="T89" i="8"/>
  <c r="B30" i="15"/>
  <c r="F17" i="15"/>
  <c r="J19" i="15" s="1"/>
  <c r="T88" i="8"/>
  <c r="U89" i="8"/>
  <c r="E12" i="20"/>
  <c r="E34" i="20" s="1"/>
  <c r="E12" i="15"/>
  <c r="E30" i="15" s="1"/>
  <c r="C34" i="20"/>
  <c r="H19" i="12"/>
  <c r="B12" i="20"/>
  <c r="T94" i="8"/>
  <c r="T95" i="8"/>
  <c r="Q50" i="8"/>
  <c r="Q57" i="8"/>
  <c r="V94" i="8"/>
  <c r="U88" i="8"/>
  <c r="U94" i="8"/>
  <c r="U95" i="8"/>
  <c r="Q56" i="8"/>
  <c r="W48" i="8"/>
  <c r="W52" i="8"/>
  <c r="Q51" i="8"/>
  <c r="W56" i="8"/>
  <c r="Q54" i="8"/>
  <c r="Q47" i="8"/>
  <c r="Q52" i="8"/>
  <c r="Q58" i="8"/>
  <c r="Q49" i="8"/>
  <c r="Q53" i="8"/>
  <c r="V59" i="8"/>
  <c r="W54" i="8"/>
  <c r="W55" i="8"/>
  <c r="N59" i="8"/>
  <c r="O59" i="8"/>
  <c r="Q48" i="8"/>
  <c r="Q55" i="8"/>
  <c r="V88" i="8"/>
  <c r="W49" i="8"/>
  <c r="V95" i="8"/>
  <c r="P59" i="8"/>
  <c r="W57" i="8"/>
  <c r="V89" i="8"/>
  <c r="T59" i="8"/>
  <c r="U59" i="8"/>
  <c r="W53" i="8"/>
  <c r="W50" i="8"/>
  <c r="W51" i="8"/>
  <c r="W58" i="8"/>
  <c r="W47" i="8"/>
  <c r="N17" i="8"/>
  <c r="E13" i="20" l="1"/>
  <c r="E35" i="20" s="1"/>
  <c r="E18" i="20"/>
  <c r="B34" i="20"/>
  <c r="K19" i="12"/>
  <c r="H31" i="12" s="1"/>
  <c r="H33" i="12" s="1"/>
  <c r="I21" i="20"/>
  <c r="W88" i="8"/>
  <c r="Q59" i="8"/>
  <c r="W95" i="8"/>
  <c r="W59" i="8"/>
  <c r="W89" i="8"/>
  <c r="W94" i="8"/>
  <c r="I31" i="12" l="1"/>
  <c r="I33" i="12" s="1"/>
  <c r="J31" i="12"/>
  <c r="J33" i="12" s="1"/>
  <c r="U41" i="8"/>
  <c r="V41" i="8"/>
  <c r="T34" i="8"/>
  <c r="U34" i="8"/>
  <c r="U19" i="8"/>
  <c r="N39" i="8"/>
  <c r="O39" i="8"/>
  <c r="P39" i="8"/>
  <c r="O22" i="8"/>
  <c r="P22" i="8"/>
  <c r="N23" i="8"/>
  <c r="O23" i="8"/>
  <c r="P23" i="8"/>
  <c r="N24" i="8"/>
  <c r="O24" i="8"/>
  <c r="N25" i="8"/>
  <c r="O25" i="8"/>
  <c r="N26" i="8"/>
  <c r="O26" i="8"/>
  <c r="P26" i="8"/>
  <c r="O27" i="8"/>
  <c r="P27" i="8"/>
  <c r="O34" i="8"/>
  <c r="P34" i="8"/>
  <c r="P19" i="8"/>
  <c r="O19" i="8"/>
  <c r="N19" i="8"/>
  <c r="O7" i="8"/>
  <c r="P7" i="8"/>
  <c r="O8" i="8"/>
  <c r="P8" i="8"/>
  <c r="O9" i="8"/>
  <c r="P9" i="8"/>
  <c r="O10" i="8"/>
  <c r="P10" i="8"/>
  <c r="O11" i="8"/>
  <c r="O12" i="8"/>
  <c r="P12" i="8"/>
  <c r="O13" i="8"/>
  <c r="P13" i="8"/>
  <c r="O14" i="8"/>
  <c r="P14" i="8"/>
  <c r="O15" i="8"/>
  <c r="P15" i="8"/>
  <c r="O16" i="8"/>
  <c r="P16" i="8"/>
  <c r="O17" i="8"/>
  <c r="P17" i="8"/>
  <c r="O18" i="8"/>
  <c r="P18" i="8"/>
  <c r="N8" i="8"/>
  <c r="N10" i="8"/>
  <c r="N12" i="8"/>
  <c r="N13" i="8"/>
  <c r="N14" i="8"/>
  <c r="N15" i="8"/>
  <c r="N18" i="8"/>
  <c r="W27" i="8" l="1"/>
  <c r="Q27" i="8"/>
  <c r="W17" i="8"/>
  <c r="W19" i="8"/>
  <c r="W16" i="8"/>
  <c r="W14" i="8"/>
  <c r="W12" i="8"/>
  <c r="W10" i="8"/>
  <c r="W8" i="8"/>
  <c r="W23" i="8"/>
  <c r="W41" i="8"/>
  <c r="W15" i="8"/>
  <c r="W11" i="8"/>
  <c r="W7" i="8"/>
  <c r="W34" i="8"/>
  <c r="W25" i="8"/>
  <c r="W24" i="8"/>
  <c r="W18" i="8"/>
  <c r="W13" i="8"/>
  <c r="W9" i="8"/>
  <c r="W26" i="8"/>
  <c r="W22" i="8"/>
  <c r="Q12" i="8"/>
  <c r="Q11" i="8"/>
  <c r="Q7" i="8"/>
  <c r="Q24" i="8"/>
  <c r="Q39" i="8"/>
  <c r="Q16" i="8"/>
  <c r="Q8" i="8"/>
  <c r="Q15" i="8"/>
  <c r="Q19" i="8"/>
  <c r="Q23" i="8"/>
  <c r="Q17" i="8"/>
  <c r="Q25" i="8"/>
  <c r="Q18" i="8"/>
  <c r="Q13" i="8"/>
  <c r="Q10" i="8"/>
  <c r="Q14" i="8"/>
  <c r="Q9" i="8"/>
  <c r="Q34" i="8"/>
  <c r="Q26" i="8"/>
  <c r="Q22" i="8"/>
  <c r="V39" i="8" l="1"/>
  <c r="T39" i="8"/>
  <c r="U39" i="8"/>
  <c r="O19" i="12"/>
  <c r="K25" i="12"/>
  <c r="O25" i="12"/>
  <c r="O26" i="12"/>
  <c r="O28" i="12"/>
  <c r="O29" i="12"/>
  <c r="O23" i="12"/>
  <c r="L31" i="12" l="1"/>
  <c r="L33" i="12" s="1"/>
  <c r="N31" i="12"/>
  <c r="N33" i="12" s="1"/>
  <c r="M31" i="12"/>
  <c r="M33" i="12" s="1"/>
  <c r="W39" i="8"/>
  <c r="K23" i="12"/>
  <c r="K28" i="12"/>
  <c r="K26" i="12"/>
  <c r="K29" i="12"/>
  <c r="K33" i="12" l="1"/>
  <c r="K31" i="12"/>
  <c r="O33" i="12"/>
  <c r="O31" i="12"/>
  <c r="P41" i="8" l="1"/>
  <c r="O41" i="8"/>
  <c r="Q41" i="8" l="1"/>
</calcChain>
</file>

<file path=xl/sharedStrings.xml><?xml version="1.0" encoding="utf-8"?>
<sst xmlns="http://schemas.openxmlformats.org/spreadsheetml/2006/main" count="592" uniqueCount="146">
  <si>
    <t>Unknown</t>
  </si>
  <si>
    <t>White</t>
  </si>
  <si>
    <t>AfC Band 2</t>
  </si>
  <si>
    <t>AfC Band 3</t>
  </si>
  <si>
    <t>AfC Band 4</t>
  </si>
  <si>
    <t>AfC Band 5</t>
  </si>
  <si>
    <t>AfC Band 6</t>
  </si>
  <si>
    <t>AfC Band 7</t>
  </si>
  <si>
    <t>AfC Band 9</t>
  </si>
  <si>
    <t>AfC Band 8a</t>
  </si>
  <si>
    <t>AfC Band 8b</t>
  </si>
  <si>
    <t>AfC Band 8c</t>
  </si>
  <si>
    <t>AfC Band 8d</t>
  </si>
  <si>
    <t>BAME</t>
  </si>
  <si>
    <t>Non Clin</t>
  </si>
  <si>
    <t>VSM</t>
  </si>
  <si>
    <t>Grand Total</t>
  </si>
  <si>
    <t>Total</t>
  </si>
  <si>
    <t>Non Clin Total</t>
  </si>
  <si>
    <t>Clin Total</t>
  </si>
  <si>
    <t>Non Voting</t>
  </si>
  <si>
    <t>Voting</t>
  </si>
  <si>
    <t>Board Members</t>
  </si>
  <si>
    <t>Non Exec</t>
  </si>
  <si>
    <t>Exec</t>
  </si>
  <si>
    <t>Year</t>
  </si>
  <si>
    <t>Sum of Shortlisted</t>
  </si>
  <si>
    <t>Sum of Appointed</t>
  </si>
  <si>
    <t>Disciplinary cases</t>
  </si>
  <si>
    <t>Staff in Post</t>
  </si>
  <si>
    <t>Year end</t>
  </si>
  <si>
    <t>BME</t>
  </si>
  <si>
    <t>Numbers (headcount) Attending Non Mandatory Training &amp; CPD</t>
  </si>
  <si>
    <t>Not Stated/ unknown</t>
  </si>
  <si>
    <t xml:space="preserve">BME </t>
  </si>
  <si>
    <t xml:space="preserve">Relative likeihood of shortlisted to appointment: </t>
  </si>
  <si>
    <t>times greater</t>
  </si>
  <si>
    <t>Likelihood of white staff entering formal disciplinary process</t>
  </si>
  <si>
    <t>Likelihood of BAME staff entering formal disciplinary process</t>
  </si>
  <si>
    <t>Total Number of Board members - % by Ethnicity</t>
  </si>
  <si>
    <t>Total Number of Voting Board members - % by Ethnicity</t>
  </si>
  <si>
    <t>Total Number of Non-Voting Board members - % by Ethnicity</t>
  </si>
  <si>
    <t>Total Number of Executive Board members - % by Ethnicity</t>
  </si>
  <si>
    <t>Total Number of Non Executive Board members - % by Ethnicity</t>
  </si>
  <si>
    <t xml:space="preserve">Overall Workforce - % by Ethnicity </t>
  </si>
  <si>
    <t>Difference (Overall Workforce - Total Board)</t>
  </si>
  <si>
    <t>Likelihood of staff accessing non-mandatory training &amp; CPD</t>
  </si>
  <si>
    <t>Relative likelihood of white staff accessing non-mandatory training &amp; CPD compared to BAME</t>
  </si>
  <si>
    <t>HEADCOUNT</t>
  </si>
  <si>
    <t>All Staff Total</t>
  </si>
  <si>
    <t>White H/C</t>
  </si>
  <si>
    <t>BAME H/C</t>
  </si>
  <si>
    <t>Unknown H/C</t>
  </si>
  <si>
    <t>White %</t>
  </si>
  <si>
    <t>BAME %</t>
  </si>
  <si>
    <t>Unknown %</t>
  </si>
  <si>
    <t>Graph Data Table</t>
  </si>
  <si>
    <t>Afc Bands 8-9 &amp; VSM</t>
  </si>
  <si>
    <t>Percentage of staff experiencing harassment, bullying or abuse from patients, relatives or the public in last 12 months. (KF25)</t>
  </si>
  <si>
    <t>Percentage of staff experiencing harassment, bullying or abuse from staff in last 12 months. (KF26)</t>
  </si>
  <si>
    <t>Percentage believing that trust provides equal opportunities for career progression or promotion. (KF21)</t>
  </si>
  <si>
    <t>In the last 12 months have you personally experienced discrimination at work from any of the following?b) Manager/team leader or other colleagues (Q17)</t>
  </si>
  <si>
    <t>PERCENTAGES</t>
  </si>
  <si>
    <t>Complete Blue Cells only</t>
  </si>
  <si>
    <t>Indicator 1</t>
  </si>
  <si>
    <t>AfC Band  9</t>
  </si>
  <si>
    <t>WRES Indicator</t>
  </si>
  <si>
    <r>
      <t xml:space="preserve">Data from Annual </t>
    </r>
    <r>
      <rPr>
        <b/>
        <sz val="10"/>
        <color rgb="FFFF0000"/>
        <rFont val="Arial"/>
        <family val="2"/>
      </rPr>
      <t>Staff Survey</t>
    </r>
  </si>
  <si>
    <t>Data extracted from National Staff Survey Site</t>
  </si>
  <si>
    <t>Data to be provided by C Debman Smith / N Routledge</t>
  </si>
  <si>
    <t>Total H/C</t>
  </si>
  <si>
    <t>Total %</t>
  </si>
  <si>
    <t>Med  Total</t>
  </si>
  <si>
    <t>Med Total</t>
  </si>
  <si>
    <t>AfC Bands 1-7</t>
  </si>
  <si>
    <t>AfC Bands 8-9 &amp; VSM</t>
  </si>
  <si>
    <t>EAST 24 Graph Data Table</t>
  </si>
  <si>
    <t>Ajay Graphs</t>
  </si>
  <si>
    <t>Values only</t>
  </si>
  <si>
    <t>Relative likelihood of BAME staff entering formal disciplinary process compared to white staff is</t>
  </si>
  <si>
    <t>http://www.nhsstaffsurveyresults.com</t>
  </si>
  <si>
    <t>Staff in Post (Fed from indicator 1)</t>
  </si>
  <si>
    <t>Indicator 3, 4, &amp; 9 SIP feed table</t>
  </si>
  <si>
    <t>All Staff As at 31 Mar 2022</t>
  </si>
  <si>
    <t>AfC Bands 8-9 &amp; VSM As at 31 Mar 2022</t>
  </si>
  <si>
    <t>NON CLINICAL 31/3/22</t>
  </si>
  <si>
    <t>BME H/C</t>
  </si>
  <si>
    <t>MEDICAL    31/3/22</t>
  </si>
  <si>
    <t>CLINICAL 31/3/22</t>
  </si>
  <si>
    <t>BME %</t>
  </si>
  <si>
    <t>ALL Staff 31/3/22</t>
  </si>
  <si>
    <t>As at 31/3/22</t>
  </si>
  <si>
    <t>Mar 22 Non Clin AfC 1-7</t>
  </si>
  <si>
    <t>Mar 22 Non Clin AfC 8-9 &amp; VSM</t>
  </si>
  <si>
    <t>Mar 22 All Staff</t>
  </si>
  <si>
    <t>Mar 22 Clin AfC 1-7</t>
  </si>
  <si>
    <t>Mar 22 Clin AfC 8-9 &amp; VSM</t>
  </si>
  <si>
    <t>21-22</t>
  </si>
  <si>
    <t>2021 - 22</t>
  </si>
  <si>
    <t>2021 -22</t>
  </si>
  <si>
    <t>Relative likelihood of white candidates being appt from shortlisting compared to BME</t>
  </si>
  <si>
    <t>Likelihood of BME staff entering formal disciplinary process</t>
  </si>
  <si>
    <t xml:space="preserve">Relative likelihood of BME staff entering formal disciplinary process compared to white staff is </t>
  </si>
  <si>
    <t>Disciplinary Cases as a % of staff groups 2021-22</t>
  </si>
  <si>
    <t xml:space="preserve">Relative likelihood of white candidates being appt from shortlisting compared to BME </t>
  </si>
  <si>
    <t>Apr-21 to Mar 22</t>
  </si>
  <si>
    <t>Staff accessing Non-Mandatory Training/CPD as a % of staff group 2021-22</t>
  </si>
  <si>
    <t>Sept 21 White%</t>
  </si>
  <si>
    <t>Sept 21 BME%</t>
  </si>
  <si>
    <t>As at 31 Mar 2022</t>
  </si>
  <si>
    <t>Executive Directors as at 31 Mar 2022</t>
  </si>
  <si>
    <t>Non-Executive Directors as at 31 Mar 2022</t>
  </si>
  <si>
    <t>NON CLINICAL 31/3/23</t>
  </si>
  <si>
    <t>CLINICAL 31/3/23</t>
  </si>
  <si>
    <t>MEDICAL    31/3/23</t>
  </si>
  <si>
    <t>As at 31/3/23</t>
  </si>
  <si>
    <t>Afc 8-9 &amp; VSM as at 31/3/22</t>
  </si>
  <si>
    <t>Afc 8-9 &amp; VSM as at 31/3/23</t>
  </si>
  <si>
    <t>ALL Staff As at 31/3/23</t>
  </si>
  <si>
    <t>All Staff 31/3/23</t>
  </si>
  <si>
    <t>CLINICAL 31/3/2023</t>
  </si>
  <si>
    <t>MEDICAL    31 Mar 23</t>
  </si>
  <si>
    <t>ALL Staff 31/3/23</t>
  </si>
  <si>
    <t>All Staff As at 31 Mar 2023</t>
  </si>
  <si>
    <t>AfC Bands 8-9 &amp; VSM As at 31 Mar 2023</t>
  </si>
  <si>
    <t>Mar 23 Non Clin AfC 1-7</t>
  </si>
  <si>
    <t>Mar 23 Non Clin AfC 8-9 &amp; VSM</t>
  </si>
  <si>
    <t>Mar 23 Clin AfC 1-7</t>
  </si>
  <si>
    <t>Mar 23 Clin AfC 8-9 &amp; VSM</t>
  </si>
  <si>
    <t>Mar 23 All Staff</t>
  </si>
  <si>
    <t>2022 &amp; 2023</t>
  </si>
  <si>
    <t>22-23</t>
  </si>
  <si>
    <t>2022-23</t>
  </si>
  <si>
    <t>2022 - 23</t>
  </si>
  <si>
    <t>2022 -23</t>
  </si>
  <si>
    <t>Disciplinary Cases as a % of staff groups 2022-23</t>
  </si>
  <si>
    <t>Apr-22 to Mar 23</t>
  </si>
  <si>
    <t>Staff accessing Non-Mandatory Training/CPD as a % of staff group 2022-23</t>
  </si>
  <si>
    <t>Sept 22 BME%</t>
  </si>
  <si>
    <t>Sept 22 White%</t>
  </si>
  <si>
    <t>As at 31 Mar 2023</t>
  </si>
  <si>
    <t>Executive Directors as at 31 Mar 2023</t>
  </si>
  <si>
    <t>Non-Executive Directors as at 31 Mar 2023</t>
  </si>
  <si>
    <t>Internal &amp; External Recruitment</t>
  </si>
  <si>
    <t>% of shortlisted candidates who were recruited 2021 - 22</t>
  </si>
  <si>
    <t>% of shortlisted candidates who were recruited 2022 - 23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</si>
</sst>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0"/>
    <numFmt numFmtId="165" formatCode="0.00_ ;[Red]\-0.00\ "/>
    <numFmt numFmtId="166" formatCode="0.0"/>
  </numFmts>
  <fonts count="19" x14ac:knownFonts="1">
    <font>
      <sz val="10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8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b/>
      <sz val="10"/>
      <color rgb="FF000000"/>
      <name val="Calibri"/>
      <family val="2"/>
    </font>
    <font>
      <b/>
      <sz val="9"/>
      <color rgb="FF000000"/>
      <name val="Arial"/>
      <family val="2"/>
    </font>
    <font>
      <u/>
      <sz val="10"/>
      <color theme="10"/>
      <name val="Arial"/>
      <family val="2"/>
    </font>
    <font>
      <sz val="11"/>
      <color theme="1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FF"/>
        <bgColor theme="4" tint="0.79998168889431442"/>
      </patternFill>
    </fill>
    <fill>
      <patternFill patternType="solid">
        <fgColor theme="7" tint="0.59999389629810485"/>
        <bgColor theme="4" tint="0.79998168889431442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theme="4" tint="0.79998168889431442"/>
      </patternFill>
    </fill>
    <fill>
      <patternFill patternType="solid">
        <fgColor theme="5" tint="0.59999389629810485"/>
        <bgColor theme="4" tint="0.79998168889431442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7" fillId="0" borderId="0" applyNumberFormat="0" applyFill="0" applyBorder="0" applyAlignment="0" applyProtection="0"/>
    <xf numFmtId="0" fontId="18" fillId="0" borderId="0"/>
  </cellStyleXfs>
  <cellXfs count="130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left" wrapText="1"/>
    </xf>
    <xf numFmtId="0" fontId="4" fillId="0" borderId="0" xfId="0" applyFont="1" applyAlignment="1">
      <alignment wrapText="1"/>
    </xf>
    <xf numFmtId="0" fontId="2" fillId="3" borderId="1" xfId="0" applyFont="1" applyFill="1" applyBorder="1"/>
    <xf numFmtId="0" fontId="0" fillId="3" borderId="1" xfId="0" applyFill="1" applyBorder="1"/>
    <xf numFmtId="0" fontId="4" fillId="3" borderId="4" xfId="0" applyFont="1" applyFill="1" applyBorder="1"/>
    <xf numFmtId="0" fontId="0" fillId="3" borderId="1" xfId="0" applyFill="1" applyBorder="1" applyAlignment="1">
      <alignment horizontal="left"/>
    </xf>
    <xf numFmtId="0" fontId="4" fillId="4" borderId="1" xfId="0" applyFont="1" applyFill="1" applyBorder="1"/>
    <xf numFmtId="2" fontId="0" fillId="0" borderId="0" xfId="0" applyNumberFormat="1"/>
    <xf numFmtId="0" fontId="0" fillId="3" borderId="0" xfId="0" applyFill="1"/>
    <xf numFmtId="0" fontId="4" fillId="3" borderId="0" xfId="0" applyFont="1" applyFill="1"/>
    <xf numFmtId="165" fontId="2" fillId="3" borderId="1" xfId="0" applyNumberFormat="1" applyFont="1" applyFill="1" applyBorder="1"/>
    <xf numFmtId="165" fontId="0" fillId="3" borderId="0" xfId="0" applyNumberFormat="1" applyFill="1"/>
    <xf numFmtId="165" fontId="4" fillId="3" borderId="0" xfId="0" applyNumberFormat="1" applyFont="1" applyFill="1"/>
    <xf numFmtId="165" fontId="0" fillId="3" borderId="1" xfId="0" applyNumberFormat="1" applyFill="1" applyBorder="1"/>
    <xf numFmtId="0" fontId="3" fillId="3" borderId="0" xfId="0" applyFont="1" applyFill="1"/>
    <xf numFmtId="2" fontId="0" fillId="3" borderId="0" xfId="0" applyNumberFormat="1" applyFill="1"/>
    <xf numFmtId="164" fontId="0" fillId="3" borderId="0" xfId="0" applyNumberFormat="1" applyFill="1"/>
    <xf numFmtId="2" fontId="0" fillId="3" borderId="1" xfId="0" applyNumberFormat="1" applyFill="1" applyBorder="1"/>
    <xf numFmtId="2" fontId="0" fillId="3" borderId="2" xfId="0" applyNumberFormat="1" applyFill="1" applyBorder="1"/>
    <xf numFmtId="0" fontId="0" fillId="3" borderId="5" xfId="0" applyFill="1" applyBorder="1"/>
    <xf numFmtId="0" fontId="0" fillId="3" borderId="4" xfId="0" applyFill="1" applyBorder="1"/>
    <xf numFmtId="2" fontId="3" fillId="3" borderId="4" xfId="0" applyNumberFormat="1" applyFont="1" applyFill="1" applyBorder="1"/>
    <xf numFmtId="0" fontId="3" fillId="3" borderId="5" xfId="0" applyFont="1" applyFill="1" applyBorder="1"/>
    <xf numFmtId="0" fontId="3" fillId="3" borderId="4" xfId="0" applyFont="1" applyFill="1" applyBorder="1"/>
    <xf numFmtId="0" fontId="4" fillId="5" borderId="1" xfId="0" applyFont="1" applyFill="1" applyBorder="1" applyAlignment="1">
      <alignment horizontal="left" wrapText="1"/>
    </xf>
    <xf numFmtId="0" fontId="4" fillId="5" borderId="1" xfId="0" applyFont="1" applyFill="1" applyBorder="1" applyAlignment="1">
      <alignment wrapText="1"/>
    </xf>
    <xf numFmtId="2" fontId="4" fillId="5" borderId="4" xfId="0" applyNumberFormat="1" applyFont="1" applyFill="1" applyBorder="1"/>
    <xf numFmtId="0" fontId="4" fillId="5" borderId="5" xfId="0" applyFont="1" applyFill="1" applyBorder="1"/>
    <xf numFmtId="2" fontId="3" fillId="3" borderId="5" xfId="0" applyNumberFormat="1" applyFont="1" applyFill="1" applyBorder="1"/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2" fontId="0" fillId="0" borderId="1" xfId="0" applyNumberFormat="1" applyBorder="1"/>
    <xf numFmtId="0" fontId="4" fillId="7" borderId="1" xfId="0" applyFont="1" applyFill="1" applyBorder="1" applyAlignment="1">
      <alignment horizontal="left" wrapText="1"/>
    </xf>
    <xf numFmtId="0" fontId="4" fillId="7" borderId="1" xfId="0" applyFont="1" applyFill="1" applyBorder="1" applyAlignment="1">
      <alignment wrapText="1"/>
    </xf>
    <xf numFmtId="0" fontId="0" fillId="3" borderId="1" xfId="0" applyFill="1" applyBorder="1" applyAlignment="1">
      <alignment horizontal="left" wrapText="1"/>
    </xf>
    <xf numFmtId="0" fontId="0" fillId="2" borderId="1" xfId="0" applyFill="1" applyBorder="1"/>
    <xf numFmtId="0" fontId="0" fillId="0" borderId="1" xfId="0" applyBorder="1" applyAlignment="1">
      <alignment vertical="center" wrapText="1"/>
    </xf>
    <xf numFmtId="0" fontId="7" fillId="0" borderId="0" xfId="0" applyFont="1"/>
    <xf numFmtId="0" fontId="0" fillId="0" borderId="1" xfId="0" applyBorder="1"/>
    <xf numFmtId="0" fontId="0" fillId="3" borderId="1" xfId="0" applyFill="1" applyBorder="1" applyAlignment="1">
      <alignment wrapText="1"/>
    </xf>
    <xf numFmtId="0" fontId="0" fillId="3" borderId="2" xfId="0" applyFill="1" applyBorder="1" applyAlignment="1">
      <alignment wrapText="1"/>
    </xf>
    <xf numFmtId="0" fontId="4" fillId="3" borderId="3" xfId="0" applyFont="1" applyFill="1" applyBorder="1" applyAlignment="1">
      <alignment horizontal="left" wrapText="1"/>
    </xf>
    <xf numFmtId="0" fontId="0" fillId="0" borderId="0" xfId="0" applyAlignment="1">
      <alignment horizontal="left" wrapText="1"/>
    </xf>
    <xf numFmtId="0" fontId="0" fillId="3" borderId="6" xfId="0" applyFill="1" applyBorder="1" applyAlignment="1">
      <alignment wrapText="1"/>
    </xf>
    <xf numFmtId="0" fontId="3" fillId="3" borderId="3" xfId="0" applyFont="1" applyFill="1" applyBorder="1" applyAlignment="1">
      <alignment horizontal="left" wrapText="1"/>
    </xf>
    <xf numFmtId="0" fontId="4" fillId="5" borderId="3" xfId="0" applyFont="1" applyFill="1" applyBorder="1" applyAlignment="1">
      <alignment horizontal="left" wrapText="1"/>
    </xf>
    <xf numFmtId="0" fontId="3" fillId="3" borderId="1" xfId="0" applyFont="1" applyFill="1" applyBorder="1"/>
    <xf numFmtId="0" fontId="4" fillId="8" borderId="1" xfId="0" applyFont="1" applyFill="1" applyBorder="1" applyAlignment="1">
      <alignment horizontal="left" wrapText="1"/>
    </xf>
    <xf numFmtId="0" fontId="4" fillId="8" borderId="3" xfId="0" applyFont="1" applyFill="1" applyBorder="1" applyAlignment="1">
      <alignment horizontal="left" wrapText="1"/>
    </xf>
    <xf numFmtId="0" fontId="4" fillId="8" borderId="4" xfId="0" applyFont="1" applyFill="1" applyBorder="1"/>
    <xf numFmtId="0" fontId="4" fillId="8" borderId="5" xfId="0" applyFont="1" applyFill="1" applyBorder="1"/>
    <xf numFmtId="0" fontId="4" fillId="10" borderId="1" xfId="0" applyFont="1" applyFill="1" applyBorder="1" applyAlignment="1">
      <alignment horizontal="left" wrapText="1"/>
    </xf>
    <xf numFmtId="0" fontId="4" fillId="10" borderId="1" xfId="0" applyFont="1" applyFill="1" applyBorder="1" applyAlignment="1">
      <alignment wrapText="1"/>
    </xf>
    <xf numFmtId="0" fontId="3" fillId="6" borderId="0" xfId="0" applyFont="1" applyFill="1"/>
    <xf numFmtId="0" fontId="3" fillId="2" borderId="0" xfId="0" applyFont="1" applyFill="1"/>
    <xf numFmtId="0" fontId="4" fillId="3" borderId="1" xfId="0" applyFont="1" applyFill="1" applyBorder="1"/>
    <xf numFmtId="0" fontId="3" fillId="3" borderId="1" xfId="0" applyFont="1" applyFill="1" applyBorder="1" applyAlignment="1">
      <alignment horizontal="left"/>
    </xf>
    <xf numFmtId="0" fontId="4" fillId="4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vertical="center"/>
    </xf>
    <xf numFmtId="0" fontId="3" fillId="0" borderId="0" xfId="0" applyFont="1" applyAlignment="1">
      <alignment horizontal="left" wrapText="1"/>
    </xf>
    <xf numFmtId="0" fontId="3" fillId="9" borderId="0" xfId="0" applyFont="1" applyFill="1" applyAlignment="1">
      <alignment horizontal="left"/>
    </xf>
    <xf numFmtId="0" fontId="3" fillId="9" borderId="0" xfId="0" applyFont="1" applyFill="1"/>
    <xf numFmtId="0" fontId="0" fillId="0" borderId="0" xfId="0" applyAlignment="1">
      <alignment vertical="top"/>
    </xf>
    <xf numFmtId="0" fontId="5" fillId="0" borderId="0" xfId="0" applyFont="1" applyAlignment="1">
      <alignment vertical="top"/>
    </xf>
    <xf numFmtId="0" fontId="9" fillId="0" borderId="0" xfId="0" applyFont="1"/>
    <xf numFmtId="2" fontId="0" fillId="3" borderId="1" xfId="0" applyNumberFormat="1" applyFill="1" applyBorder="1" applyAlignment="1">
      <alignment wrapText="1"/>
    </xf>
    <xf numFmtId="2" fontId="0" fillId="3" borderId="2" xfId="0" applyNumberFormat="1" applyFill="1" applyBorder="1" applyAlignment="1">
      <alignment wrapText="1"/>
    </xf>
    <xf numFmtId="1" fontId="0" fillId="2" borderId="1" xfId="0" applyNumberFormat="1" applyFill="1" applyBorder="1"/>
    <xf numFmtId="1" fontId="0" fillId="3" borderId="1" xfId="0" applyNumberFormat="1" applyFill="1" applyBorder="1"/>
    <xf numFmtId="1" fontId="4" fillId="3" borderId="4" xfId="0" applyNumberFormat="1" applyFont="1" applyFill="1" applyBorder="1"/>
    <xf numFmtId="1" fontId="0" fillId="2" borderId="2" xfId="0" applyNumberFormat="1" applyFill="1" applyBorder="1"/>
    <xf numFmtId="1" fontId="3" fillId="3" borderId="4" xfId="0" applyNumberFormat="1" applyFont="1" applyFill="1" applyBorder="1"/>
    <xf numFmtId="1" fontId="3" fillId="3" borderId="5" xfId="0" applyNumberFormat="1" applyFont="1" applyFill="1" applyBorder="1"/>
    <xf numFmtId="1" fontId="1" fillId="3" borderId="1" xfId="0" applyNumberFormat="1" applyFont="1" applyFill="1" applyBorder="1" applyAlignment="1">
      <alignment wrapText="1"/>
    </xf>
    <xf numFmtId="0" fontId="11" fillId="0" borderId="0" xfId="0" applyFont="1"/>
    <xf numFmtId="0" fontId="4" fillId="8" borderId="1" xfId="0" applyFont="1" applyFill="1" applyBorder="1" applyAlignment="1">
      <alignment horizontal="left" vertical="center" wrapText="1"/>
    </xf>
    <xf numFmtId="0" fontId="4" fillId="8" borderId="1" xfId="0" applyFont="1" applyFill="1" applyBorder="1" applyAlignment="1">
      <alignment vertical="center" wrapText="1"/>
    </xf>
    <xf numFmtId="0" fontId="0" fillId="0" borderId="0" xfId="0" applyAlignment="1">
      <alignment vertical="center"/>
    </xf>
    <xf numFmtId="0" fontId="4" fillId="5" borderId="1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vertical="center" wrapText="1"/>
    </xf>
    <xf numFmtId="17" fontId="4" fillId="5" borderId="1" xfId="0" applyNumberFormat="1" applyFont="1" applyFill="1" applyBorder="1" applyAlignment="1">
      <alignment horizontal="left" wrapText="1"/>
    </xf>
    <xf numFmtId="0" fontId="3" fillId="3" borderId="0" xfId="0" applyFont="1" applyFill="1" applyAlignment="1">
      <alignment horizontal="left" wrapText="1"/>
    </xf>
    <xf numFmtId="1" fontId="3" fillId="3" borderId="0" xfId="0" applyNumberFormat="1" applyFont="1" applyFill="1"/>
    <xf numFmtId="2" fontId="3" fillId="3" borderId="0" xfId="0" applyNumberFormat="1" applyFont="1" applyFill="1"/>
    <xf numFmtId="1" fontId="0" fillId="11" borderId="1" xfId="0" applyNumberFormat="1" applyFill="1" applyBorder="1"/>
    <xf numFmtId="0" fontId="14" fillId="0" borderId="0" xfId="0" applyFont="1"/>
    <xf numFmtId="0" fontId="14" fillId="0" borderId="0" xfId="0" applyFont="1" applyAlignment="1">
      <alignment horizontal="left"/>
    </xf>
    <xf numFmtId="1" fontId="0" fillId="0" borderId="1" xfId="0" applyNumberFormat="1" applyBorder="1"/>
    <xf numFmtId="0" fontId="8" fillId="0" borderId="0" xfId="0" applyFont="1" applyAlignment="1">
      <alignment wrapText="1"/>
    </xf>
    <xf numFmtId="1" fontId="4" fillId="8" borderId="4" xfId="0" applyNumberFormat="1" applyFont="1" applyFill="1" applyBorder="1"/>
    <xf numFmtId="0" fontId="3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12" fillId="0" borderId="0" xfId="0" applyFont="1" applyAlignment="1">
      <alignment vertical="center" wrapText="1"/>
    </xf>
    <xf numFmtId="0" fontId="13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3" fillId="0" borderId="0" xfId="0" applyFont="1" applyAlignment="1">
      <alignment horizontal="right" vertical="center"/>
    </xf>
    <xf numFmtId="0" fontId="1" fillId="0" borderId="1" xfId="0" applyFont="1" applyBorder="1"/>
    <xf numFmtId="0" fontId="6" fillId="3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/>
    </xf>
    <xf numFmtId="0" fontId="12" fillId="3" borderId="1" xfId="0" applyFont="1" applyFill="1" applyBorder="1" applyAlignment="1">
      <alignment vertical="center"/>
    </xf>
    <xf numFmtId="0" fontId="0" fillId="3" borderId="1" xfId="0" applyFill="1" applyBorder="1" applyAlignment="1">
      <alignment vertical="center" wrapText="1"/>
    </xf>
    <xf numFmtId="0" fontId="0" fillId="3" borderId="1" xfId="0" applyFill="1" applyBorder="1" applyAlignment="1">
      <alignment horizontal="center"/>
    </xf>
    <xf numFmtId="2" fontId="0" fillId="0" borderId="0" xfId="0" applyNumberFormat="1" applyAlignment="1">
      <alignment horizontal="left" wrapText="1"/>
    </xf>
    <xf numFmtId="2" fontId="0" fillId="0" borderId="0" xfId="0" applyNumberFormat="1" applyAlignment="1">
      <alignment wrapText="1"/>
    </xf>
    <xf numFmtId="0" fontId="15" fillId="0" borderId="0" xfId="0" applyFont="1" applyAlignment="1">
      <alignment horizontal="center" vertical="center" wrapText="1"/>
    </xf>
    <xf numFmtId="0" fontId="4" fillId="8" borderId="1" xfId="0" applyFont="1" applyFill="1" applyBorder="1" applyAlignment="1">
      <alignment wrapText="1"/>
    </xf>
    <xf numFmtId="0" fontId="0" fillId="9" borderId="0" xfId="0" applyFill="1" applyAlignment="1">
      <alignment vertical="center"/>
    </xf>
    <xf numFmtId="0" fontId="0" fillId="12" borderId="1" xfId="0" applyFill="1" applyBorder="1" applyAlignment="1">
      <alignment wrapText="1"/>
    </xf>
    <xf numFmtId="2" fontId="0" fillId="12" borderId="1" xfId="0" applyNumberFormat="1" applyFill="1" applyBorder="1"/>
    <xf numFmtId="0" fontId="0" fillId="13" borderId="1" xfId="0" applyFill="1" applyBorder="1" applyAlignment="1">
      <alignment wrapText="1"/>
    </xf>
    <xf numFmtId="2" fontId="0" fillId="13" borderId="1" xfId="0" applyNumberFormat="1" applyFill="1" applyBorder="1"/>
    <xf numFmtId="0" fontId="2" fillId="0" borderId="0" xfId="0" applyFont="1"/>
    <xf numFmtId="0" fontId="17" fillId="0" borderId="0" xfId="2"/>
    <xf numFmtId="0" fontId="0" fillId="3" borderId="8" xfId="0" applyFill="1" applyBorder="1" applyAlignment="1">
      <alignment vertical="center" wrapText="1"/>
    </xf>
    <xf numFmtId="0" fontId="0" fillId="3" borderId="9" xfId="0" applyFill="1" applyBorder="1" applyAlignment="1">
      <alignment wrapText="1"/>
    </xf>
    <xf numFmtId="0" fontId="0" fillId="3" borderId="10" xfId="0" applyFill="1" applyBorder="1" applyAlignment="1">
      <alignment wrapText="1"/>
    </xf>
    <xf numFmtId="166" fontId="0" fillId="2" borderId="11" xfId="0" applyNumberFormat="1" applyFill="1" applyBorder="1"/>
    <xf numFmtId="166" fontId="0" fillId="2" borderId="12" xfId="0" applyNumberFormat="1" applyFill="1" applyBorder="1"/>
    <xf numFmtId="166" fontId="0" fillId="2" borderId="13" xfId="0" applyNumberFormat="1" applyFill="1" applyBorder="1"/>
    <xf numFmtId="166" fontId="0" fillId="2" borderId="14" xfId="0" applyNumberFormat="1" applyFill="1" applyBorder="1"/>
  </cellXfs>
  <cellStyles count="4">
    <cellStyle name="Hyperlink" xfId="2" builtinId="8"/>
    <cellStyle name="Normal" xfId="0" builtinId="0"/>
    <cellStyle name="Normal 2" xfId="1" xr:uid="{00000000-0005-0000-0000-000001000000}"/>
    <cellStyle name="Normal 6 2" xfId="3" xr:uid="{BBDEF9E3-91C3-424D-B1AD-32C47EAA4B16}"/>
  </cellStyles>
  <dxfs count="0"/>
  <tableStyles count="0" defaultTableStyle="TableStyleMedium2" defaultPivotStyle="PivotStyleLight16"/>
  <colors>
    <mruColors>
      <color rgb="FFFF99FF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200"/>
              <a:t>Clinical &amp; Non Clinical Staff in Post Mar 2022</a:t>
            </a:r>
          </a:p>
        </c:rich>
      </c:tx>
      <c:layout>
        <c:manualLayout>
          <c:xMode val="edge"/>
          <c:yMode val="edge"/>
          <c:x val="0.28455179655635204"/>
          <c:y val="4.273518441773726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'Indicator 1'!$AA$62</c:f>
              <c:strCache>
                <c:ptCount val="1"/>
                <c:pt idx="0">
                  <c:v>White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'Indicator 1'!$Z$63:$Z$72</c15:sqref>
                  </c15:fullRef>
                </c:ext>
              </c:extLst>
              <c:f>'Indicator 1'!$Z$63:$Z$67</c:f>
              <c:strCache>
                <c:ptCount val="5"/>
                <c:pt idx="0">
                  <c:v>Mar 22 Non Clin AfC 1-7</c:v>
                </c:pt>
                <c:pt idx="1">
                  <c:v>Mar 22 Non Clin AfC 8-9 &amp; VSM</c:v>
                </c:pt>
                <c:pt idx="2">
                  <c:v>Mar 22 Clin AfC 1-7</c:v>
                </c:pt>
                <c:pt idx="3">
                  <c:v>Mar 22 Clin AfC 8-9 &amp; VSM</c:v>
                </c:pt>
                <c:pt idx="4">
                  <c:v>Mar 22 All Staff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'Indicator 1'!$AA$63:$AA$72</c15:sqref>
                  </c15:fullRef>
                </c:ext>
              </c:extLst>
              <c:f>'Indicator 1'!$AA$63:$AA$67</c:f>
              <c:numCache>
                <c:formatCode>0.00</c:formatCode>
                <c:ptCount val="5"/>
                <c:pt idx="0">
                  <c:v>79.317931793179312</c:v>
                </c:pt>
                <c:pt idx="1">
                  <c:v>86.592178770949715</c:v>
                </c:pt>
                <c:pt idx="2">
                  <c:v>83.1877264010228</c:v>
                </c:pt>
                <c:pt idx="3">
                  <c:v>100</c:v>
                </c:pt>
                <c:pt idx="4">
                  <c:v>82.687651331719124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948-455E-B7E2-64CEE09CC3B5}"/>
            </c:ext>
          </c:extLst>
        </c:ser>
        <c:ser>
          <c:idx val="1"/>
          <c:order val="1"/>
          <c:tx>
            <c:strRef>
              <c:f>'Indicator 1'!$AB$62</c:f>
              <c:strCache>
                <c:ptCount val="1"/>
                <c:pt idx="0">
                  <c:v>BME %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'Indicator 1'!$Z$63:$Z$72</c15:sqref>
                  </c15:fullRef>
                </c:ext>
              </c:extLst>
              <c:f>'Indicator 1'!$Z$63:$Z$67</c:f>
              <c:strCache>
                <c:ptCount val="5"/>
                <c:pt idx="0">
                  <c:v>Mar 22 Non Clin AfC 1-7</c:v>
                </c:pt>
                <c:pt idx="1">
                  <c:v>Mar 22 Non Clin AfC 8-9 &amp; VSM</c:v>
                </c:pt>
                <c:pt idx="2">
                  <c:v>Mar 22 Clin AfC 1-7</c:v>
                </c:pt>
                <c:pt idx="3">
                  <c:v>Mar 22 Clin AfC 8-9 &amp; VSM</c:v>
                </c:pt>
                <c:pt idx="4">
                  <c:v>Mar 22 All Staff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'Indicator 1'!$AB$63:$AB$72</c15:sqref>
                  </c15:fullRef>
                </c:ext>
              </c:extLst>
              <c:f>'Indicator 1'!$AB$63:$AB$67</c:f>
              <c:numCache>
                <c:formatCode>0.00</c:formatCode>
                <c:ptCount val="5"/>
                <c:pt idx="0">
                  <c:v>5.6105610561056105</c:v>
                </c:pt>
                <c:pt idx="1">
                  <c:v>5.5865921787709496</c:v>
                </c:pt>
                <c:pt idx="2">
                  <c:v>3.366716386106968</c:v>
                </c:pt>
                <c:pt idx="3">
                  <c:v>0</c:v>
                </c:pt>
                <c:pt idx="4">
                  <c:v>3.7876167416118989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948-455E-B7E2-64CEE09CC3B5}"/>
            </c:ext>
          </c:extLst>
        </c:ser>
        <c:ser>
          <c:idx val="2"/>
          <c:order val="2"/>
          <c:tx>
            <c:strRef>
              <c:f>'Indicator 1'!$AC$62</c:f>
              <c:strCache>
                <c:ptCount val="1"/>
                <c:pt idx="0">
                  <c:v>Unknown %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'Indicator 1'!$Z$63:$Z$72</c15:sqref>
                  </c15:fullRef>
                </c:ext>
              </c:extLst>
              <c:f>'Indicator 1'!$Z$63:$Z$67</c:f>
              <c:strCache>
                <c:ptCount val="5"/>
                <c:pt idx="0">
                  <c:v>Mar 22 Non Clin AfC 1-7</c:v>
                </c:pt>
                <c:pt idx="1">
                  <c:v>Mar 22 Non Clin AfC 8-9 &amp; VSM</c:v>
                </c:pt>
                <c:pt idx="2">
                  <c:v>Mar 22 Clin AfC 1-7</c:v>
                </c:pt>
                <c:pt idx="3">
                  <c:v>Mar 22 Clin AfC 8-9 &amp; VSM</c:v>
                </c:pt>
                <c:pt idx="4">
                  <c:v>Mar 22 All Staff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'Indicator 1'!$AC$63:$AC$72</c15:sqref>
                  </c15:fullRef>
                </c:ext>
              </c:extLst>
              <c:f>'Indicator 1'!$AC$63:$AC$67</c:f>
              <c:numCache>
                <c:formatCode>0.00</c:formatCode>
                <c:ptCount val="5"/>
                <c:pt idx="0">
                  <c:v>15.071507150715071</c:v>
                </c:pt>
                <c:pt idx="1">
                  <c:v>7.8212290502793298</c:v>
                </c:pt>
                <c:pt idx="2">
                  <c:v>13.445557212870233</c:v>
                </c:pt>
                <c:pt idx="3">
                  <c:v>0</c:v>
                </c:pt>
                <c:pt idx="4">
                  <c:v>13.524731926668972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948-455E-B7E2-64CEE09CC3B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09888704"/>
        <c:axId val="193949104"/>
      </c:barChart>
      <c:catAx>
        <c:axId val="1909888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3949104"/>
        <c:crosses val="autoZero"/>
        <c:auto val="1"/>
        <c:lblAlgn val="ctr"/>
        <c:lblOffset val="100"/>
        <c:noMultiLvlLbl val="0"/>
      </c:catAx>
      <c:valAx>
        <c:axId val="19394910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909888704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dTable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200"/>
              <a:t>Clinical &amp; Non Clinical Staff in Post Mar 2023</a:t>
            </a:r>
          </a:p>
        </c:rich>
      </c:tx>
      <c:layout>
        <c:manualLayout>
          <c:xMode val="edge"/>
          <c:yMode val="edge"/>
          <c:x val="0.28191252701754627"/>
          <c:y val="5.16684097254034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'Indicator 1'!$AA$62</c:f>
              <c:strCache>
                <c:ptCount val="1"/>
                <c:pt idx="0">
                  <c:v>White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'Indicator 1'!$Z$63:$Z$72</c15:sqref>
                  </c15:fullRef>
                </c:ext>
              </c:extLst>
              <c:f>'Indicator 1'!$Z$68:$Z$72</c:f>
              <c:strCache>
                <c:ptCount val="5"/>
                <c:pt idx="0">
                  <c:v>Mar 23 Non Clin AfC 1-7</c:v>
                </c:pt>
                <c:pt idx="1">
                  <c:v>Mar 23 Non Clin AfC 8-9 &amp; VSM</c:v>
                </c:pt>
                <c:pt idx="2">
                  <c:v>Mar 23 Clin AfC 1-7</c:v>
                </c:pt>
                <c:pt idx="3">
                  <c:v>Mar 23 Clin AfC 8-9 &amp; VSM</c:v>
                </c:pt>
                <c:pt idx="4">
                  <c:v>Mar 23 All Staff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'Indicator 1'!$AA$63:$AA$72</c15:sqref>
                  </c15:fullRef>
                </c:ext>
              </c:extLst>
              <c:f>'Indicator 1'!$AA$68:$AA$72</c:f>
              <c:numCache>
                <c:formatCode>0.00</c:formatCode>
                <c:ptCount val="5"/>
                <c:pt idx="0">
                  <c:v>80.971258671952427</c:v>
                </c:pt>
                <c:pt idx="1">
                  <c:v>89.756097560975618</c:v>
                </c:pt>
                <c:pt idx="2">
                  <c:v>83.591065292096218</c:v>
                </c:pt>
                <c:pt idx="3">
                  <c:v>100</c:v>
                </c:pt>
                <c:pt idx="4">
                  <c:v>83.367381681988419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1BB-478F-AA90-337D8E8902C8}"/>
            </c:ext>
          </c:extLst>
        </c:ser>
        <c:ser>
          <c:idx val="1"/>
          <c:order val="1"/>
          <c:tx>
            <c:strRef>
              <c:f>'Indicator 1'!$AB$62</c:f>
              <c:strCache>
                <c:ptCount val="1"/>
                <c:pt idx="0">
                  <c:v>BME %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'Indicator 1'!$Z$63:$Z$72</c15:sqref>
                  </c15:fullRef>
                </c:ext>
              </c:extLst>
              <c:f>'Indicator 1'!$Z$68:$Z$72</c:f>
              <c:strCache>
                <c:ptCount val="5"/>
                <c:pt idx="0">
                  <c:v>Mar 23 Non Clin AfC 1-7</c:v>
                </c:pt>
                <c:pt idx="1">
                  <c:v>Mar 23 Non Clin AfC 8-9 &amp; VSM</c:v>
                </c:pt>
                <c:pt idx="2">
                  <c:v>Mar 23 Clin AfC 1-7</c:v>
                </c:pt>
                <c:pt idx="3">
                  <c:v>Mar 23 Clin AfC 8-9 &amp; VSM</c:v>
                </c:pt>
                <c:pt idx="4">
                  <c:v>Mar 23 All Staff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'Indicator 1'!$AB$63:$AB$72</c15:sqref>
                  </c15:fullRef>
                </c:ext>
              </c:extLst>
              <c:f>'Indicator 1'!$AB$68:$AB$72</c:f>
              <c:numCache>
                <c:formatCode>0.00</c:formatCode>
                <c:ptCount val="5"/>
                <c:pt idx="0">
                  <c:v>7.4331020812685829</c:v>
                </c:pt>
                <c:pt idx="1">
                  <c:v>4.3902439024390247</c:v>
                </c:pt>
                <c:pt idx="2">
                  <c:v>3.7800687285223367</c:v>
                </c:pt>
                <c:pt idx="3">
                  <c:v>0</c:v>
                </c:pt>
                <c:pt idx="4">
                  <c:v>4.4262853251617296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BB-478F-AA90-337D8E8902C8}"/>
            </c:ext>
          </c:extLst>
        </c:ser>
        <c:ser>
          <c:idx val="2"/>
          <c:order val="2"/>
          <c:tx>
            <c:strRef>
              <c:f>'Indicator 1'!$AC$62</c:f>
              <c:strCache>
                <c:ptCount val="1"/>
                <c:pt idx="0">
                  <c:v>Unknown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'Indicator 1'!$Z$63:$Z$72</c15:sqref>
                  </c15:fullRef>
                </c:ext>
              </c:extLst>
              <c:f>'Indicator 1'!$Z$68:$Z$72</c:f>
              <c:strCache>
                <c:ptCount val="5"/>
                <c:pt idx="0">
                  <c:v>Mar 23 Non Clin AfC 1-7</c:v>
                </c:pt>
                <c:pt idx="1">
                  <c:v>Mar 23 Non Clin AfC 8-9 &amp; VSM</c:v>
                </c:pt>
                <c:pt idx="2">
                  <c:v>Mar 23 Clin AfC 1-7</c:v>
                </c:pt>
                <c:pt idx="3">
                  <c:v>Mar 23 Clin AfC 8-9 &amp; VSM</c:v>
                </c:pt>
                <c:pt idx="4">
                  <c:v>Mar 23 All Staff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'Indicator 1'!$AC$63:$AC$72</c15:sqref>
                  </c15:fullRef>
                </c:ext>
              </c:extLst>
              <c:f>'Indicator 1'!$AC$68:$AC$72</c:f>
              <c:numCache>
                <c:formatCode>0.00</c:formatCode>
                <c:ptCount val="5"/>
                <c:pt idx="0">
                  <c:v>11.595639246778989</c:v>
                </c:pt>
                <c:pt idx="1">
                  <c:v>5.8536585365853666</c:v>
                </c:pt>
                <c:pt idx="2">
                  <c:v>12.628865979381443</c:v>
                </c:pt>
                <c:pt idx="3">
                  <c:v>0</c:v>
                </c:pt>
                <c:pt idx="4">
                  <c:v>12.206332992849847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1BB-478F-AA90-337D8E8902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94425872"/>
        <c:axId val="183887392"/>
      </c:barChart>
      <c:catAx>
        <c:axId val="209442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83887392"/>
        <c:crosses val="autoZero"/>
        <c:auto val="1"/>
        <c:lblAlgn val="ctr"/>
        <c:lblOffset val="100"/>
        <c:noMultiLvlLbl val="0"/>
      </c:catAx>
      <c:valAx>
        <c:axId val="1838873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2094425872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dTable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900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200"/>
              <a:t>Non Clinical Staff in Post Mar 22 &amp; Mar 23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'Indicator 1'!$AA$75</c:f>
              <c:strCache>
                <c:ptCount val="1"/>
                <c:pt idx="0">
                  <c:v>White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'Indicator 1'!$Z$76:$Z$85</c15:sqref>
                  </c15:fullRef>
                </c:ext>
              </c:extLst>
              <c:f>'Indicator 1'!$Z$76:$Z$79</c:f>
              <c:strCache>
                <c:ptCount val="4"/>
                <c:pt idx="0">
                  <c:v>Mar 22 Non Clin AfC 1-7</c:v>
                </c:pt>
                <c:pt idx="1">
                  <c:v>Mar 23 Non Clin AfC 1-7</c:v>
                </c:pt>
                <c:pt idx="2">
                  <c:v>Mar 22 Non Clin AfC 8-9 &amp; VSM</c:v>
                </c:pt>
                <c:pt idx="3">
                  <c:v>Mar 23 Non Clin AfC 8-9 &amp; VSM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'Indicator 1'!$AA$76:$AA$85</c15:sqref>
                  </c15:fullRef>
                </c:ext>
              </c:extLst>
              <c:f>'Indicator 1'!$AA$76:$AA$79</c:f>
              <c:numCache>
                <c:formatCode>0.00</c:formatCode>
                <c:ptCount val="4"/>
                <c:pt idx="0">
                  <c:v>79.317931793179312</c:v>
                </c:pt>
                <c:pt idx="1">
                  <c:v>80.971258671952427</c:v>
                </c:pt>
                <c:pt idx="2">
                  <c:v>86.592178770949715</c:v>
                </c:pt>
                <c:pt idx="3">
                  <c:v>89.756097560975618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EC-49C5-A57B-7C96A23BFEF3}"/>
            </c:ext>
          </c:extLst>
        </c:ser>
        <c:ser>
          <c:idx val="1"/>
          <c:order val="1"/>
          <c:tx>
            <c:strRef>
              <c:f>'Indicator 1'!$AB$75</c:f>
              <c:strCache>
                <c:ptCount val="1"/>
                <c:pt idx="0">
                  <c:v>BME %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'Indicator 1'!$Z$76:$Z$85</c15:sqref>
                  </c15:fullRef>
                </c:ext>
              </c:extLst>
              <c:f>'Indicator 1'!$Z$76:$Z$79</c:f>
              <c:strCache>
                <c:ptCount val="4"/>
                <c:pt idx="0">
                  <c:v>Mar 22 Non Clin AfC 1-7</c:v>
                </c:pt>
                <c:pt idx="1">
                  <c:v>Mar 23 Non Clin AfC 1-7</c:v>
                </c:pt>
                <c:pt idx="2">
                  <c:v>Mar 22 Non Clin AfC 8-9 &amp; VSM</c:v>
                </c:pt>
                <c:pt idx="3">
                  <c:v>Mar 23 Non Clin AfC 8-9 &amp; VSM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'Indicator 1'!$AB$76:$AB$85</c15:sqref>
                  </c15:fullRef>
                </c:ext>
              </c:extLst>
              <c:f>'Indicator 1'!$AB$76:$AB$79</c:f>
              <c:numCache>
                <c:formatCode>0.00</c:formatCode>
                <c:ptCount val="4"/>
                <c:pt idx="0">
                  <c:v>5.6105610561056105</c:v>
                </c:pt>
                <c:pt idx="1">
                  <c:v>7.4331020812685829</c:v>
                </c:pt>
                <c:pt idx="2">
                  <c:v>5.5865921787709496</c:v>
                </c:pt>
                <c:pt idx="3">
                  <c:v>4.3902439024390247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EC-49C5-A57B-7C96A23BFEF3}"/>
            </c:ext>
          </c:extLst>
        </c:ser>
        <c:ser>
          <c:idx val="2"/>
          <c:order val="2"/>
          <c:tx>
            <c:strRef>
              <c:f>'Indicator 1'!$AC$75</c:f>
              <c:strCache>
                <c:ptCount val="1"/>
                <c:pt idx="0">
                  <c:v>Unknown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'Indicator 1'!$Z$76:$Z$85</c15:sqref>
                  </c15:fullRef>
                </c:ext>
              </c:extLst>
              <c:f>'Indicator 1'!$Z$76:$Z$79</c:f>
              <c:strCache>
                <c:ptCount val="4"/>
                <c:pt idx="0">
                  <c:v>Mar 22 Non Clin AfC 1-7</c:v>
                </c:pt>
                <c:pt idx="1">
                  <c:v>Mar 23 Non Clin AfC 1-7</c:v>
                </c:pt>
                <c:pt idx="2">
                  <c:v>Mar 22 Non Clin AfC 8-9 &amp; VSM</c:v>
                </c:pt>
                <c:pt idx="3">
                  <c:v>Mar 23 Non Clin AfC 8-9 &amp; VSM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'Indicator 1'!$AC$76:$AC$85</c15:sqref>
                  </c15:fullRef>
                </c:ext>
              </c:extLst>
              <c:f>'Indicator 1'!$AC$76:$AC$79</c:f>
              <c:numCache>
                <c:formatCode>0.00</c:formatCode>
                <c:ptCount val="4"/>
                <c:pt idx="0">
                  <c:v>15.071507150715071</c:v>
                </c:pt>
                <c:pt idx="1">
                  <c:v>11.595639246778989</c:v>
                </c:pt>
                <c:pt idx="2">
                  <c:v>7.8212290502793298</c:v>
                </c:pt>
                <c:pt idx="3">
                  <c:v>5.8536585365853666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EC-49C5-A57B-7C96A23BFEF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4023919"/>
        <c:axId val="562676271"/>
      </c:barChart>
      <c:catAx>
        <c:axId val="64023919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rgbClr val="0070C0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62676271"/>
        <c:crosses val="autoZero"/>
        <c:auto val="1"/>
        <c:lblAlgn val="ctr"/>
        <c:lblOffset val="100"/>
        <c:noMultiLvlLbl val="0"/>
      </c:catAx>
      <c:valAx>
        <c:axId val="56267627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4023919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dTable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200"/>
              <a:t>Clinical Staff in Post Mar 22 &amp; Mar 23</a:t>
            </a:r>
          </a:p>
        </c:rich>
      </c:tx>
      <c:layout>
        <c:manualLayout>
          <c:xMode val="edge"/>
          <c:yMode val="edge"/>
          <c:x val="0.2897331092040461"/>
          <c:y val="3.9087934515569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'Indicator 1'!$AA$75</c:f>
              <c:strCache>
                <c:ptCount val="1"/>
                <c:pt idx="0">
                  <c:v>White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'Indicator 1'!$Z$76:$Z$85</c15:sqref>
                  </c15:fullRef>
                </c:ext>
              </c:extLst>
              <c:f>'Indicator 1'!$Z$80:$Z$83</c:f>
              <c:strCache>
                <c:ptCount val="4"/>
                <c:pt idx="0">
                  <c:v>Mar 22 Clin AfC 1-7</c:v>
                </c:pt>
                <c:pt idx="1">
                  <c:v>Mar 23 Clin AfC 1-7</c:v>
                </c:pt>
                <c:pt idx="2">
                  <c:v>Mar 22 Clin AfC 8-9 &amp; VSM</c:v>
                </c:pt>
                <c:pt idx="3">
                  <c:v>Mar 23 Clin AfC 8-9 &amp; VSM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'Indicator 1'!$AA$76:$AA$85</c15:sqref>
                  </c15:fullRef>
                </c:ext>
              </c:extLst>
              <c:f>'Indicator 1'!$AA$80:$AA$83</c:f>
              <c:numCache>
                <c:formatCode>0.00</c:formatCode>
                <c:ptCount val="4"/>
                <c:pt idx="0">
                  <c:v>83.1877264010228</c:v>
                </c:pt>
                <c:pt idx="1">
                  <c:v>83.591065292096218</c:v>
                </c:pt>
                <c:pt idx="2">
                  <c:v>100</c:v>
                </c:pt>
                <c:pt idx="3">
                  <c:v>100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EA-45C1-A6A5-F2503A600CD5}"/>
            </c:ext>
          </c:extLst>
        </c:ser>
        <c:ser>
          <c:idx val="1"/>
          <c:order val="1"/>
          <c:tx>
            <c:strRef>
              <c:f>'Indicator 1'!$AB$75</c:f>
              <c:strCache>
                <c:ptCount val="1"/>
                <c:pt idx="0">
                  <c:v>BME %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'Indicator 1'!$Z$76:$Z$85</c15:sqref>
                  </c15:fullRef>
                </c:ext>
              </c:extLst>
              <c:f>'Indicator 1'!$Z$80:$Z$83</c:f>
              <c:strCache>
                <c:ptCount val="4"/>
                <c:pt idx="0">
                  <c:v>Mar 22 Clin AfC 1-7</c:v>
                </c:pt>
                <c:pt idx="1">
                  <c:v>Mar 23 Clin AfC 1-7</c:v>
                </c:pt>
                <c:pt idx="2">
                  <c:v>Mar 22 Clin AfC 8-9 &amp; VSM</c:v>
                </c:pt>
                <c:pt idx="3">
                  <c:v>Mar 23 Clin AfC 8-9 &amp; VSM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'Indicator 1'!$AB$76:$AB$85</c15:sqref>
                  </c15:fullRef>
                </c:ext>
              </c:extLst>
              <c:f>'Indicator 1'!$AB$80:$AB$83</c:f>
              <c:numCache>
                <c:formatCode>0.00</c:formatCode>
                <c:ptCount val="4"/>
                <c:pt idx="0">
                  <c:v>3.366716386106968</c:v>
                </c:pt>
                <c:pt idx="1">
                  <c:v>3.7800687285223367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9EA-45C1-A6A5-F2503A600CD5}"/>
            </c:ext>
          </c:extLst>
        </c:ser>
        <c:ser>
          <c:idx val="2"/>
          <c:order val="2"/>
          <c:tx>
            <c:strRef>
              <c:f>'Indicator 1'!$AC$75</c:f>
              <c:strCache>
                <c:ptCount val="1"/>
                <c:pt idx="0">
                  <c:v>Unknown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'Indicator 1'!$Z$76:$Z$85</c15:sqref>
                  </c15:fullRef>
                </c:ext>
              </c:extLst>
              <c:f>'Indicator 1'!$Z$80:$Z$83</c:f>
              <c:strCache>
                <c:ptCount val="4"/>
                <c:pt idx="0">
                  <c:v>Mar 22 Clin AfC 1-7</c:v>
                </c:pt>
                <c:pt idx="1">
                  <c:v>Mar 23 Clin AfC 1-7</c:v>
                </c:pt>
                <c:pt idx="2">
                  <c:v>Mar 22 Clin AfC 8-9 &amp; VSM</c:v>
                </c:pt>
                <c:pt idx="3">
                  <c:v>Mar 23 Clin AfC 8-9 &amp; VSM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'Indicator 1'!$AC$76:$AC$85</c15:sqref>
                  </c15:fullRef>
                </c:ext>
              </c:extLst>
              <c:f>'Indicator 1'!$AC$80:$AC$83</c:f>
              <c:numCache>
                <c:formatCode>0.00</c:formatCode>
                <c:ptCount val="4"/>
                <c:pt idx="0">
                  <c:v>13.445557212870233</c:v>
                </c:pt>
                <c:pt idx="1">
                  <c:v>12.628865979381443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9EA-45C1-A6A5-F2503A600C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87601631"/>
        <c:axId val="431732351"/>
      </c:barChart>
      <c:catAx>
        <c:axId val="68760163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431732351"/>
        <c:crosses val="autoZero"/>
        <c:auto val="1"/>
        <c:lblAlgn val="ctr"/>
        <c:lblOffset val="100"/>
        <c:noMultiLvlLbl val="0"/>
      </c:catAx>
      <c:valAx>
        <c:axId val="43173235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687601631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dTable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9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GB" sz="1200"/>
              <a:t>All Staff in Post Mar 19 &amp; Mar 20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'Indicator 1'!$AA$75</c:f>
              <c:strCache>
                <c:ptCount val="1"/>
                <c:pt idx="0">
                  <c:v>White %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'Indicator 1'!$Z$76:$Z$85</c15:sqref>
                  </c15:fullRef>
                </c:ext>
              </c:extLst>
              <c:f>'Indicator 1'!$Z$84:$Z$85</c:f>
              <c:strCache>
                <c:ptCount val="2"/>
                <c:pt idx="0">
                  <c:v>Mar 22 All Staff</c:v>
                </c:pt>
                <c:pt idx="1">
                  <c:v>Mar 23 All Staff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'Indicator 1'!$AA$76:$AA$85</c15:sqref>
                  </c15:fullRef>
                </c:ext>
              </c:extLst>
              <c:f>'Indicator 1'!$AA$84:$AA$85</c:f>
              <c:numCache>
                <c:formatCode>0.00</c:formatCode>
                <c:ptCount val="2"/>
                <c:pt idx="0">
                  <c:v>82.687651331719124</c:v>
                </c:pt>
                <c:pt idx="1">
                  <c:v>83.367381681988419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E3-4E5E-981D-0E6CE208A478}"/>
            </c:ext>
          </c:extLst>
        </c:ser>
        <c:ser>
          <c:idx val="1"/>
          <c:order val="1"/>
          <c:tx>
            <c:strRef>
              <c:f>'Indicator 1'!$AB$75</c:f>
              <c:strCache>
                <c:ptCount val="1"/>
                <c:pt idx="0">
                  <c:v>BME %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'Indicator 1'!$Z$76:$Z$85</c15:sqref>
                  </c15:fullRef>
                </c:ext>
              </c:extLst>
              <c:f>'Indicator 1'!$Z$84:$Z$85</c:f>
              <c:strCache>
                <c:ptCount val="2"/>
                <c:pt idx="0">
                  <c:v>Mar 22 All Staff</c:v>
                </c:pt>
                <c:pt idx="1">
                  <c:v>Mar 23 All Staff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'Indicator 1'!$AB$76:$AB$85</c15:sqref>
                  </c15:fullRef>
                </c:ext>
              </c:extLst>
              <c:f>'Indicator 1'!$AB$84:$AB$85</c:f>
              <c:numCache>
                <c:formatCode>0.00</c:formatCode>
                <c:ptCount val="2"/>
                <c:pt idx="0">
                  <c:v>3.7876167416118989</c:v>
                </c:pt>
                <c:pt idx="1">
                  <c:v>4.4262853251617296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8E3-4E5E-981D-0E6CE208A478}"/>
            </c:ext>
          </c:extLst>
        </c:ser>
        <c:ser>
          <c:idx val="2"/>
          <c:order val="2"/>
          <c:tx>
            <c:strRef>
              <c:f>'Indicator 1'!$AC$75</c:f>
              <c:strCache>
                <c:ptCount val="1"/>
                <c:pt idx="0">
                  <c:v>Unknown %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  <a:bevelB/>
            </a:sp3d>
          </c:spPr>
          <c:invertIfNegative val="0"/>
          <c:cat>
            <c:strRef>
              <c:extLst>
                <c:ext xmlns:c15="http://schemas.microsoft.com/office/drawing/2012/chart" uri="{02D57815-91ED-43cb-92C2-25804820EDAC}">
                  <c15:fullRef>
                    <c15:sqref>'Indicator 1'!$Z$76:$Z$85</c15:sqref>
                  </c15:fullRef>
                </c:ext>
              </c:extLst>
              <c:f>'Indicator 1'!$Z$84:$Z$85</c:f>
              <c:strCache>
                <c:ptCount val="2"/>
                <c:pt idx="0">
                  <c:v>Mar 22 All Staff</c:v>
                </c:pt>
                <c:pt idx="1">
                  <c:v>Mar 23 All Staff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'Indicator 1'!$AC$76:$AC$85</c15:sqref>
                  </c15:fullRef>
                </c:ext>
              </c:extLst>
              <c:f>'Indicator 1'!$AC$84:$AC$85</c:f>
              <c:numCache>
                <c:formatCode>0.00</c:formatCode>
                <c:ptCount val="2"/>
                <c:pt idx="0">
                  <c:v>13.524731926668972</c:v>
                </c:pt>
                <c:pt idx="1">
                  <c:v>12.206332992849847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8E3-4E5E-981D-0E6CE208A47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14869167"/>
        <c:axId val="562675439"/>
      </c:barChart>
      <c:catAx>
        <c:axId val="71486916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accent1"/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562675439"/>
        <c:crosses val="autoZero"/>
        <c:auto val="1"/>
        <c:lblAlgn val="ctr"/>
        <c:lblOffset val="100"/>
        <c:noMultiLvlLbl val="0"/>
      </c:catAx>
      <c:valAx>
        <c:axId val="562675439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4869167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</c:dTable>
      <c:spPr>
        <a:solidFill>
          <a:schemeClr val="bg1"/>
        </a:solidFill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2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 sz="10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31</xdr:col>
      <xdr:colOff>31748</xdr:colOff>
      <xdr:row>60</xdr:row>
      <xdr:rowOff>139700</xdr:rowOff>
    </xdr:from>
    <xdr:to>
      <xdr:col>42</xdr:col>
      <xdr:colOff>38100</xdr:colOff>
      <xdr:row>75</xdr:row>
      <xdr:rowOff>63500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C989DF9-76D3-4B41-93E2-C5DC767281D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31</xdr:col>
      <xdr:colOff>31747</xdr:colOff>
      <xdr:row>76</xdr:row>
      <xdr:rowOff>47625</xdr:rowOff>
    </xdr:from>
    <xdr:to>
      <xdr:col>42</xdr:col>
      <xdr:colOff>66674</xdr:colOff>
      <xdr:row>90</xdr:row>
      <xdr:rowOff>25400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C361A5DD-2C50-433F-B9C7-BB07123E193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31</xdr:col>
      <xdr:colOff>0</xdr:colOff>
      <xdr:row>91</xdr:row>
      <xdr:rowOff>9525</xdr:rowOff>
    </xdr:from>
    <xdr:to>
      <xdr:col>42</xdr:col>
      <xdr:colOff>57150</xdr:colOff>
      <xdr:row>106</xdr:row>
      <xdr:rowOff>38100</xdr:rowOff>
    </xdr:to>
    <xdr:graphicFrame macro="">
      <xdr:nvGraphicFramePr>
        <xdr:cNvPr id="9" name="Chart 8">
          <a:extLst>
            <a:ext uri="{FF2B5EF4-FFF2-40B4-BE49-F238E27FC236}">
              <a16:creationId xmlns:a16="http://schemas.microsoft.com/office/drawing/2014/main" id="{C86F961D-B31B-4058-9140-A50A7433E3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31</xdr:col>
      <xdr:colOff>19050</xdr:colOff>
      <xdr:row>106</xdr:row>
      <xdr:rowOff>161924</xdr:rowOff>
    </xdr:from>
    <xdr:to>
      <xdr:col>42</xdr:col>
      <xdr:colOff>95250</xdr:colOff>
      <xdr:row>125</xdr:row>
      <xdr:rowOff>9525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F064C173-B847-46CF-8300-6569B395261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31</xdr:col>
      <xdr:colOff>28575</xdr:colOff>
      <xdr:row>125</xdr:row>
      <xdr:rowOff>152399</xdr:rowOff>
    </xdr:from>
    <xdr:to>
      <xdr:col>42</xdr:col>
      <xdr:colOff>104775</xdr:colOff>
      <xdr:row>143</xdr:row>
      <xdr:rowOff>161924</xdr:rowOff>
    </xdr:to>
    <xdr:graphicFrame macro="">
      <xdr:nvGraphicFramePr>
        <xdr:cNvPr id="11" name="Chart 10">
          <a:extLst>
            <a:ext uri="{FF2B5EF4-FFF2-40B4-BE49-F238E27FC236}">
              <a16:creationId xmlns:a16="http://schemas.microsoft.com/office/drawing/2014/main" id="{6CE2C82D-A477-4CE4-9667-3972ADE96F0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nhsstaffsurveyresults.com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A1:AF95"/>
  <sheetViews>
    <sheetView zoomScaleNormal="100" workbookViewId="0">
      <selection activeCell="H7" sqref="H7:J18"/>
    </sheetView>
  </sheetViews>
  <sheetFormatPr defaultRowHeight="12.75" x14ac:dyDescent="0.2"/>
  <cols>
    <col min="1" max="1" width="22.5703125" style="48" customWidth="1"/>
    <col min="2" max="4" width="10.5703125" customWidth="1"/>
    <col min="5" max="5" width="9.28515625" bestFit="1" customWidth="1"/>
    <col min="6" max="6" width="3.85546875" customWidth="1"/>
    <col min="7" max="7" width="22.5703125" style="35" customWidth="1"/>
    <col min="8" max="11" width="10.5703125" customWidth="1"/>
    <col min="12" max="12" width="3.5703125" customWidth="1"/>
    <col min="13" max="13" width="22.5703125" style="35" customWidth="1"/>
    <col min="14" max="17" width="10.5703125" customWidth="1"/>
    <col min="18" max="18" width="3.85546875" customWidth="1"/>
    <col min="19" max="19" width="22.5703125" style="35" customWidth="1"/>
    <col min="20" max="23" width="10.5703125" customWidth="1"/>
    <col min="24" max="24" width="4.7109375" customWidth="1"/>
    <col min="25" max="25" width="14.5703125" customWidth="1"/>
    <col min="26" max="26" width="34.42578125" customWidth="1"/>
    <col min="27" max="30" width="13.7109375" customWidth="1"/>
  </cols>
  <sheetData>
    <row r="1" spans="1:25" s="2" customFormat="1" x14ac:dyDescent="0.2">
      <c r="D1" s="60" t="s">
        <v>63</v>
      </c>
      <c r="E1" s="60"/>
      <c r="F1" s="60"/>
      <c r="G1" s="34"/>
      <c r="S1" s="34"/>
    </row>
    <row r="2" spans="1:25" s="2" customFormat="1" x14ac:dyDescent="0.2">
      <c r="A2" s="67"/>
      <c r="G2" s="34"/>
      <c r="S2" s="34"/>
    </row>
    <row r="3" spans="1:25" s="2" customFormat="1" x14ac:dyDescent="0.2">
      <c r="A3" s="67" t="s">
        <v>64</v>
      </c>
      <c r="G3" s="34"/>
      <c r="S3" s="34"/>
    </row>
    <row r="4" spans="1:25" s="2" customFormat="1" x14ac:dyDescent="0.2">
      <c r="A4" s="68" t="s">
        <v>48</v>
      </c>
      <c r="B4" s="69"/>
      <c r="G4" s="34"/>
      <c r="M4" s="59" t="s">
        <v>62</v>
      </c>
      <c r="N4" s="59"/>
      <c r="S4" s="34"/>
    </row>
    <row r="6" spans="1:25" s="85" customFormat="1" ht="49.5" customHeight="1" x14ac:dyDescent="0.2">
      <c r="A6" s="83" t="s">
        <v>85</v>
      </c>
      <c r="B6" s="84" t="s">
        <v>50</v>
      </c>
      <c r="C6" s="84" t="s">
        <v>86</v>
      </c>
      <c r="D6" s="84" t="s">
        <v>52</v>
      </c>
      <c r="E6" s="84" t="s">
        <v>70</v>
      </c>
      <c r="G6" s="83" t="s">
        <v>112</v>
      </c>
      <c r="H6" s="84" t="s">
        <v>50</v>
      </c>
      <c r="I6" s="84" t="s">
        <v>86</v>
      </c>
      <c r="J6" s="84" t="s">
        <v>52</v>
      </c>
      <c r="K6" s="84" t="s">
        <v>70</v>
      </c>
      <c r="M6" s="86" t="s">
        <v>85</v>
      </c>
      <c r="N6" s="87" t="s">
        <v>53</v>
      </c>
      <c r="O6" s="87" t="s">
        <v>89</v>
      </c>
      <c r="P6" s="87" t="s">
        <v>55</v>
      </c>
      <c r="Q6" s="87" t="s">
        <v>71</v>
      </c>
      <c r="S6" s="86" t="s">
        <v>112</v>
      </c>
      <c r="T6" s="87" t="s">
        <v>53</v>
      </c>
      <c r="U6" s="87" t="s">
        <v>89</v>
      </c>
      <c r="V6" s="87" t="s">
        <v>55</v>
      </c>
      <c r="W6" s="87" t="s">
        <v>71</v>
      </c>
    </row>
    <row r="7" spans="1:25" x14ac:dyDescent="0.2">
      <c r="A7" s="45" t="s">
        <v>2</v>
      </c>
      <c r="B7" s="75">
        <v>50</v>
      </c>
      <c r="C7" s="75">
        <v>1</v>
      </c>
      <c r="D7" s="75">
        <v>13</v>
      </c>
      <c r="E7" s="8">
        <f t="shared" ref="E7:E18" si="0">SUM(B7:D7)</f>
        <v>64</v>
      </c>
      <c r="G7" s="45" t="s">
        <v>2</v>
      </c>
      <c r="H7" s="75">
        <v>46</v>
      </c>
      <c r="I7" s="75">
        <v>2</v>
      </c>
      <c r="J7" s="75">
        <v>9</v>
      </c>
      <c r="K7" s="76">
        <f t="shared" ref="K7:K15" si="1">SUM(H7:J7)</f>
        <v>57</v>
      </c>
      <c r="M7" s="45" t="s">
        <v>2</v>
      </c>
      <c r="N7" s="22">
        <f>(B7/$E7%)</f>
        <v>78.125</v>
      </c>
      <c r="O7" s="22">
        <f t="shared" ref="O7:O18" si="2">(C7/$E7%)</f>
        <v>1.5625</v>
      </c>
      <c r="P7" s="22">
        <f t="shared" ref="P7:P18" si="3">(D7/$E7%)</f>
        <v>20.3125</v>
      </c>
      <c r="Q7" s="22">
        <f t="shared" ref="Q7:Q19" si="4">SUM(N7:P7)</f>
        <v>100</v>
      </c>
      <c r="R7" s="12"/>
      <c r="S7" s="73" t="s">
        <v>2</v>
      </c>
      <c r="T7" s="22">
        <f t="shared" ref="T7:T15" si="5">(H7/$K7%)</f>
        <v>80.701754385964918</v>
      </c>
      <c r="U7" s="22">
        <f t="shared" ref="U7:U15" si="6">(I7/$K7%)</f>
        <v>3.5087719298245617</v>
      </c>
      <c r="V7" s="22">
        <f t="shared" ref="V7:V15" si="7">(J7/$K7%)</f>
        <v>15.789473684210527</v>
      </c>
      <c r="W7" s="22">
        <f t="shared" ref="W7:W19" si="8">SUM(T7:V7)</f>
        <v>100</v>
      </c>
      <c r="Y7" s="35"/>
    </row>
    <row r="8" spans="1:25" x14ac:dyDescent="0.2">
      <c r="A8" s="45" t="s">
        <v>3</v>
      </c>
      <c r="B8" s="75">
        <v>256</v>
      </c>
      <c r="C8" s="75">
        <v>21</v>
      </c>
      <c r="D8" s="75">
        <v>61</v>
      </c>
      <c r="E8" s="8">
        <f t="shared" si="0"/>
        <v>338</v>
      </c>
      <c r="G8" s="45" t="s">
        <v>3</v>
      </c>
      <c r="H8" s="75">
        <v>270</v>
      </c>
      <c r="I8" s="75">
        <v>28</v>
      </c>
      <c r="J8" s="75">
        <v>47</v>
      </c>
      <c r="K8" s="76">
        <f t="shared" si="1"/>
        <v>345</v>
      </c>
      <c r="M8" s="45" t="s">
        <v>3</v>
      </c>
      <c r="N8" s="22">
        <f t="shared" ref="N8:N18" si="9">(B8/$E8%)</f>
        <v>75.739644970414204</v>
      </c>
      <c r="O8" s="22">
        <f t="shared" si="2"/>
        <v>6.2130177514792901</v>
      </c>
      <c r="P8" s="22">
        <f t="shared" si="3"/>
        <v>18.047337278106511</v>
      </c>
      <c r="Q8" s="22">
        <f t="shared" si="4"/>
        <v>100</v>
      </c>
      <c r="R8" s="12"/>
      <c r="S8" s="73" t="s">
        <v>3</v>
      </c>
      <c r="T8" s="22">
        <f t="shared" si="5"/>
        <v>78.260869565217391</v>
      </c>
      <c r="U8" s="22">
        <f t="shared" si="6"/>
        <v>8.115942028985506</v>
      </c>
      <c r="V8" s="22">
        <f t="shared" si="7"/>
        <v>13.623188405797102</v>
      </c>
      <c r="W8" s="22">
        <f t="shared" si="8"/>
        <v>100</v>
      </c>
      <c r="Y8" s="35"/>
    </row>
    <row r="9" spans="1:25" x14ac:dyDescent="0.2">
      <c r="A9" s="45" t="s">
        <v>4</v>
      </c>
      <c r="B9" s="75">
        <v>106</v>
      </c>
      <c r="C9" s="75">
        <v>5</v>
      </c>
      <c r="D9" s="75">
        <v>20</v>
      </c>
      <c r="E9" s="8">
        <f t="shared" si="0"/>
        <v>131</v>
      </c>
      <c r="G9" s="45" t="s">
        <v>4</v>
      </c>
      <c r="H9" s="75">
        <v>115</v>
      </c>
      <c r="I9" s="75">
        <v>3</v>
      </c>
      <c r="J9" s="75">
        <v>15</v>
      </c>
      <c r="K9" s="76">
        <f t="shared" si="1"/>
        <v>133</v>
      </c>
      <c r="M9" s="45" t="s">
        <v>4</v>
      </c>
      <c r="N9" s="22">
        <f t="shared" si="9"/>
        <v>80.916030534351137</v>
      </c>
      <c r="O9" s="22">
        <f t="shared" si="2"/>
        <v>3.8167938931297707</v>
      </c>
      <c r="P9" s="22">
        <f t="shared" si="3"/>
        <v>15.267175572519083</v>
      </c>
      <c r="Q9" s="22">
        <f t="shared" si="4"/>
        <v>99.999999999999986</v>
      </c>
      <c r="R9" s="12"/>
      <c r="S9" s="73" t="s">
        <v>4</v>
      </c>
      <c r="T9" s="22">
        <f t="shared" si="5"/>
        <v>86.46616541353383</v>
      </c>
      <c r="U9" s="22">
        <f t="shared" si="6"/>
        <v>2.255639097744361</v>
      </c>
      <c r="V9" s="22">
        <f t="shared" si="7"/>
        <v>11.278195488721805</v>
      </c>
      <c r="W9" s="22">
        <f t="shared" si="8"/>
        <v>100</v>
      </c>
      <c r="Y9" s="35"/>
    </row>
    <row r="10" spans="1:25" x14ac:dyDescent="0.2">
      <c r="A10" s="45" t="s">
        <v>5</v>
      </c>
      <c r="B10" s="75">
        <v>112</v>
      </c>
      <c r="C10" s="75">
        <v>4</v>
      </c>
      <c r="D10" s="75">
        <v>25</v>
      </c>
      <c r="E10" s="8">
        <f t="shared" si="0"/>
        <v>141</v>
      </c>
      <c r="G10" s="45" t="s">
        <v>5</v>
      </c>
      <c r="H10" s="75">
        <v>112</v>
      </c>
      <c r="I10" s="75">
        <v>10</v>
      </c>
      <c r="J10" s="75">
        <v>24</v>
      </c>
      <c r="K10" s="76">
        <f t="shared" si="1"/>
        <v>146</v>
      </c>
      <c r="M10" s="45" t="s">
        <v>5</v>
      </c>
      <c r="N10" s="22">
        <f t="shared" si="9"/>
        <v>79.432624113475185</v>
      </c>
      <c r="O10" s="22">
        <f t="shared" si="2"/>
        <v>2.8368794326241136</v>
      </c>
      <c r="P10" s="22">
        <f t="shared" si="3"/>
        <v>17.730496453900709</v>
      </c>
      <c r="Q10" s="22">
        <f t="shared" si="4"/>
        <v>100.00000000000001</v>
      </c>
      <c r="R10" s="12"/>
      <c r="S10" s="73" t="s">
        <v>5</v>
      </c>
      <c r="T10" s="22">
        <f t="shared" si="5"/>
        <v>76.712328767123296</v>
      </c>
      <c r="U10" s="22">
        <f t="shared" si="6"/>
        <v>6.8493150684931505</v>
      </c>
      <c r="V10" s="22">
        <f t="shared" si="7"/>
        <v>16.438356164383563</v>
      </c>
      <c r="W10" s="22">
        <f t="shared" si="8"/>
        <v>100.00000000000001</v>
      </c>
      <c r="Y10" s="35"/>
    </row>
    <row r="11" spans="1:25" x14ac:dyDescent="0.2">
      <c r="A11" s="45" t="s">
        <v>6</v>
      </c>
      <c r="B11" s="75">
        <v>71</v>
      </c>
      <c r="C11" s="75">
        <v>9</v>
      </c>
      <c r="D11" s="75">
        <v>5</v>
      </c>
      <c r="E11" s="8">
        <f t="shared" si="0"/>
        <v>85</v>
      </c>
      <c r="G11" s="45" t="s">
        <v>6</v>
      </c>
      <c r="H11" s="75">
        <v>82</v>
      </c>
      <c r="I11" s="75">
        <v>8</v>
      </c>
      <c r="J11" s="75">
        <v>11</v>
      </c>
      <c r="K11" s="76">
        <f t="shared" si="1"/>
        <v>101</v>
      </c>
      <c r="M11" s="45" t="s">
        <v>6</v>
      </c>
      <c r="N11" s="22">
        <f t="shared" si="9"/>
        <v>83.529411764705884</v>
      </c>
      <c r="O11" s="22">
        <f t="shared" si="2"/>
        <v>10.588235294117647</v>
      </c>
      <c r="P11" s="22">
        <f t="shared" si="3"/>
        <v>5.882352941176471</v>
      </c>
      <c r="Q11" s="22">
        <f t="shared" si="4"/>
        <v>100</v>
      </c>
      <c r="R11" s="12"/>
      <c r="S11" s="73" t="s">
        <v>6</v>
      </c>
      <c r="T11" s="22">
        <f t="shared" si="5"/>
        <v>81.188118811881182</v>
      </c>
      <c r="U11" s="22">
        <f t="shared" si="6"/>
        <v>7.9207920792079207</v>
      </c>
      <c r="V11" s="22">
        <f t="shared" si="7"/>
        <v>10.891089108910892</v>
      </c>
      <c r="W11" s="22">
        <f t="shared" si="8"/>
        <v>99.999999999999986</v>
      </c>
      <c r="Y11" s="35"/>
    </row>
    <row r="12" spans="1:25" x14ac:dyDescent="0.2">
      <c r="A12" s="45" t="s">
        <v>7</v>
      </c>
      <c r="B12" s="75">
        <v>126</v>
      </c>
      <c r="C12" s="75">
        <v>11</v>
      </c>
      <c r="D12" s="75">
        <v>13</v>
      </c>
      <c r="E12" s="8">
        <f t="shared" si="0"/>
        <v>150</v>
      </c>
      <c r="G12" s="45" t="s">
        <v>7</v>
      </c>
      <c r="H12" s="75">
        <v>192</v>
      </c>
      <c r="I12" s="75">
        <v>24</v>
      </c>
      <c r="J12" s="75">
        <v>11</v>
      </c>
      <c r="K12" s="76">
        <f t="shared" si="1"/>
        <v>227</v>
      </c>
      <c r="M12" s="45" t="s">
        <v>7</v>
      </c>
      <c r="N12" s="22">
        <f t="shared" si="9"/>
        <v>84</v>
      </c>
      <c r="O12" s="22">
        <f t="shared" si="2"/>
        <v>7.333333333333333</v>
      </c>
      <c r="P12" s="22">
        <f t="shared" si="3"/>
        <v>8.6666666666666661</v>
      </c>
      <c r="Q12" s="22">
        <f t="shared" si="4"/>
        <v>100</v>
      </c>
      <c r="R12" s="12"/>
      <c r="S12" s="73" t="s">
        <v>7</v>
      </c>
      <c r="T12" s="22">
        <f t="shared" si="5"/>
        <v>84.581497797356832</v>
      </c>
      <c r="U12" s="22">
        <f t="shared" si="6"/>
        <v>10.572687224669604</v>
      </c>
      <c r="V12" s="22">
        <f t="shared" si="7"/>
        <v>4.8458149779735686</v>
      </c>
      <c r="W12" s="22">
        <f t="shared" si="8"/>
        <v>100.00000000000001</v>
      </c>
      <c r="Y12" s="35"/>
    </row>
    <row r="13" spans="1:25" x14ac:dyDescent="0.2">
      <c r="A13" s="45" t="s">
        <v>9</v>
      </c>
      <c r="B13" s="75">
        <v>78</v>
      </c>
      <c r="C13" s="75">
        <v>5</v>
      </c>
      <c r="D13" s="75">
        <v>8</v>
      </c>
      <c r="E13" s="8">
        <f t="shared" si="0"/>
        <v>91</v>
      </c>
      <c r="G13" s="45" t="s">
        <v>9</v>
      </c>
      <c r="H13" s="75">
        <v>81</v>
      </c>
      <c r="I13" s="75">
        <v>3</v>
      </c>
      <c r="J13" s="75">
        <v>6</v>
      </c>
      <c r="K13" s="76">
        <f t="shared" si="1"/>
        <v>90</v>
      </c>
      <c r="M13" s="45" t="s">
        <v>9</v>
      </c>
      <c r="N13" s="22">
        <f t="shared" si="9"/>
        <v>85.714285714285708</v>
      </c>
      <c r="O13" s="22">
        <f t="shared" si="2"/>
        <v>5.4945054945054945</v>
      </c>
      <c r="P13" s="22">
        <f t="shared" si="3"/>
        <v>8.7912087912087902</v>
      </c>
      <c r="Q13" s="22">
        <f t="shared" si="4"/>
        <v>99.999999999999986</v>
      </c>
      <c r="R13" s="12"/>
      <c r="S13" s="73" t="s">
        <v>9</v>
      </c>
      <c r="T13" s="22">
        <f t="shared" si="5"/>
        <v>90</v>
      </c>
      <c r="U13" s="22">
        <f t="shared" si="6"/>
        <v>3.333333333333333</v>
      </c>
      <c r="V13" s="22">
        <f t="shared" si="7"/>
        <v>6.6666666666666661</v>
      </c>
      <c r="W13" s="22">
        <f t="shared" si="8"/>
        <v>100</v>
      </c>
      <c r="Y13" s="35"/>
    </row>
    <row r="14" spans="1:25" x14ac:dyDescent="0.2">
      <c r="A14" s="45" t="s">
        <v>10</v>
      </c>
      <c r="B14" s="75">
        <v>38</v>
      </c>
      <c r="C14" s="75">
        <v>2</v>
      </c>
      <c r="D14" s="75">
        <v>2</v>
      </c>
      <c r="E14" s="8">
        <f t="shared" si="0"/>
        <v>42</v>
      </c>
      <c r="G14" s="45" t="s">
        <v>10</v>
      </c>
      <c r="H14" s="75">
        <v>46</v>
      </c>
      <c r="I14" s="75">
        <v>2</v>
      </c>
      <c r="J14" s="75">
        <v>2</v>
      </c>
      <c r="K14" s="76">
        <f t="shared" si="1"/>
        <v>50</v>
      </c>
      <c r="M14" s="45" t="s">
        <v>10</v>
      </c>
      <c r="N14" s="22">
        <f t="shared" si="9"/>
        <v>90.476190476190482</v>
      </c>
      <c r="O14" s="22">
        <f t="shared" si="2"/>
        <v>4.7619047619047619</v>
      </c>
      <c r="P14" s="22">
        <f t="shared" si="3"/>
        <v>4.7619047619047619</v>
      </c>
      <c r="Q14" s="22">
        <f t="shared" si="4"/>
        <v>100</v>
      </c>
      <c r="R14" s="12"/>
      <c r="S14" s="73" t="s">
        <v>10</v>
      </c>
      <c r="T14" s="22">
        <f t="shared" si="5"/>
        <v>92</v>
      </c>
      <c r="U14" s="22">
        <f t="shared" si="6"/>
        <v>4</v>
      </c>
      <c r="V14" s="22">
        <f t="shared" si="7"/>
        <v>4</v>
      </c>
      <c r="W14" s="22">
        <f t="shared" si="8"/>
        <v>100</v>
      </c>
      <c r="Y14" s="35"/>
    </row>
    <row r="15" spans="1:25" x14ac:dyDescent="0.2">
      <c r="A15" s="45" t="s">
        <v>11</v>
      </c>
      <c r="B15" s="75">
        <v>19</v>
      </c>
      <c r="C15" s="75">
        <v>1</v>
      </c>
      <c r="D15" s="75">
        <v>2</v>
      </c>
      <c r="E15" s="8">
        <f t="shared" si="0"/>
        <v>22</v>
      </c>
      <c r="G15" s="45" t="s">
        <v>11</v>
      </c>
      <c r="H15" s="75">
        <v>32</v>
      </c>
      <c r="I15" s="75">
        <v>2</v>
      </c>
      <c r="J15" s="75">
        <v>1</v>
      </c>
      <c r="K15" s="76">
        <f t="shared" si="1"/>
        <v>35</v>
      </c>
      <c r="M15" s="45" t="s">
        <v>11</v>
      </c>
      <c r="N15" s="22">
        <f t="shared" si="9"/>
        <v>86.36363636363636</v>
      </c>
      <c r="O15" s="22">
        <f t="shared" si="2"/>
        <v>4.5454545454545459</v>
      </c>
      <c r="P15" s="22">
        <f t="shared" si="3"/>
        <v>9.0909090909090917</v>
      </c>
      <c r="Q15" s="22">
        <f t="shared" si="4"/>
        <v>100</v>
      </c>
      <c r="R15" s="12"/>
      <c r="S15" s="73" t="s">
        <v>11</v>
      </c>
      <c r="T15" s="22">
        <f t="shared" si="5"/>
        <v>91.428571428571431</v>
      </c>
      <c r="U15" s="22">
        <f t="shared" si="6"/>
        <v>5.7142857142857144</v>
      </c>
      <c r="V15" s="22">
        <f t="shared" si="7"/>
        <v>2.8571428571428572</v>
      </c>
      <c r="W15" s="22">
        <f t="shared" si="8"/>
        <v>100</v>
      </c>
      <c r="Y15" s="35"/>
    </row>
    <row r="16" spans="1:25" x14ac:dyDescent="0.2">
      <c r="A16" s="45" t="s">
        <v>12</v>
      </c>
      <c r="B16" s="75">
        <v>8</v>
      </c>
      <c r="C16" s="75">
        <v>2</v>
      </c>
      <c r="D16" s="75"/>
      <c r="E16" s="8">
        <f t="shared" si="0"/>
        <v>10</v>
      </c>
      <c r="G16" s="45" t="s">
        <v>12</v>
      </c>
      <c r="H16" s="75">
        <v>10</v>
      </c>
      <c r="I16" s="75">
        <v>2</v>
      </c>
      <c r="J16" s="75">
        <v>2</v>
      </c>
      <c r="K16" s="76">
        <f t="shared" ref="K16:K18" si="10">SUM(H16:J16)</f>
        <v>14</v>
      </c>
      <c r="M16" s="45" t="s">
        <v>12</v>
      </c>
      <c r="N16" s="22">
        <f>(B16/$E16%)</f>
        <v>80</v>
      </c>
      <c r="O16" s="22">
        <f t="shared" si="2"/>
        <v>20</v>
      </c>
      <c r="P16" s="22">
        <f t="shared" si="3"/>
        <v>0</v>
      </c>
      <c r="Q16" s="22">
        <f t="shared" si="4"/>
        <v>100</v>
      </c>
      <c r="R16" s="12"/>
      <c r="S16" s="73" t="s">
        <v>12</v>
      </c>
      <c r="T16" s="22">
        <f t="shared" ref="T16:T18" si="11">(H16/$K16%)</f>
        <v>71.428571428571416</v>
      </c>
      <c r="U16" s="22">
        <f t="shared" ref="U16:U18" si="12">(I16/$K16%)</f>
        <v>14.285714285714285</v>
      </c>
      <c r="V16" s="22">
        <f t="shared" ref="V16:V18" si="13">(J16/$K16%)</f>
        <v>14.285714285714285</v>
      </c>
      <c r="W16" s="22">
        <f t="shared" si="8"/>
        <v>99.999999999999972</v>
      </c>
      <c r="Y16" s="35"/>
    </row>
    <row r="17" spans="1:25" x14ac:dyDescent="0.2">
      <c r="A17" s="45" t="s">
        <v>8</v>
      </c>
      <c r="B17" s="75">
        <v>4</v>
      </c>
      <c r="C17" s="75"/>
      <c r="D17" s="75">
        <v>1</v>
      </c>
      <c r="E17" s="8">
        <f t="shared" si="0"/>
        <v>5</v>
      </c>
      <c r="G17" s="45" t="s">
        <v>8</v>
      </c>
      <c r="H17" s="75">
        <v>7</v>
      </c>
      <c r="I17" s="75"/>
      <c r="J17" s="75">
        <v>1</v>
      </c>
      <c r="K17" s="76">
        <f t="shared" si="10"/>
        <v>8</v>
      </c>
      <c r="M17" s="45" t="s">
        <v>8</v>
      </c>
      <c r="N17" s="22">
        <f t="shared" si="9"/>
        <v>80</v>
      </c>
      <c r="O17" s="22">
        <f t="shared" si="2"/>
        <v>0</v>
      </c>
      <c r="P17" s="22">
        <f t="shared" si="3"/>
        <v>20</v>
      </c>
      <c r="Q17" s="22">
        <f t="shared" si="4"/>
        <v>100</v>
      </c>
      <c r="R17" s="12"/>
      <c r="S17" s="73" t="s">
        <v>8</v>
      </c>
      <c r="T17" s="22">
        <f t="shared" si="11"/>
        <v>87.5</v>
      </c>
      <c r="U17" s="22">
        <f t="shared" si="12"/>
        <v>0</v>
      </c>
      <c r="V17" s="22">
        <f t="shared" si="13"/>
        <v>12.5</v>
      </c>
      <c r="W17" s="22">
        <f>SUM(T17:V17)</f>
        <v>100</v>
      </c>
      <c r="Y17" s="35"/>
    </row>
    <row r="18" spans="1:25" ht="13.5" thickBot="1" x14ac:dyDescent="0.25">
      <c r="A18" s="46" t="s">
        <v>15</v>
      </c>
      <c r="B18" s="75">
        <v>8</v>
      </c>
      <c r="C18" s="75"/>
      <c r="D18" s="75">
        <v>1</v>
      </c>
      <c r="E18" s="8">
        <f t="shared" si="0"/>
        <v>9</v>
      </c>
      <c r="G18" s="46" t="s">
        <v>15</v>
      </c>
      <c r="H18" s="75">
        <v>8</v>
      </c>
      <c r="I18" s="75"/>
      <c r="J18" s="75"/>
      <c r="K18" s="76">
        <f t="shared" si="10"/>
        <v>8</v>
      </c>
      <c r="M18" s="46" t="s">
        <v>15</v>
      </c>
      <c r="N18" s="23">
        <f t="shared" si="9"/>
        <v>88.888888888888886</v>
      </c>
      <c r="O18" s="23">
        <f t="shared" si="2"/>
        <v>0</v>
      </c>
      <c r="P18" s="23">
        <f t="shared" si="3"/>
        <v>11.111111111111111</v>
      </c>
      <c r="Q18" s="23">
        <f t="shared" si="4"/>
        <v>100</v>
      </c>
      <c r="R18" s="12"/>
      <c r="S18" s="74" t="s">
        <v>15</v>
      </c>
      <c r="T18" s="22">
        <f t="shared" si="11"/>
        <v>100</v>
      </c>
      <c r="U18" s="22">
        <f t="shared" si="12"/>
        <v>0</v>
      </c>
      <c r="V18" s="22">
        <f t="shared" si="13"/>
        <v>0</v>
      </c>
      <c r="W18" s="23">
        <f t="shared" si="8"/>
        <v>100</v>
      </c>
      <c r="Y18" s="35"/>
    </row>
    <row r="19" spans="1:25" s="2" customFormat="1" ht="27.75" customHeight="1" thickBot="1" x14ac:dyDescent="0.25">
      <c r="A19" s="47" t="s">
        <v>18</v>
      </c>
      <c r="B19" s="9">
        <f>SUM(B7:B18)</f>
        <v>876</v>
      </c>
      <c r="C19" s="9">
        <f>SUM(C7:C18)</f>
        <v>61</v>
      </c>
      <c r="D19" s="9">
        <f>SUM(D7:D18)</f>
        <v>151</v>
      </c>
      <c r="E19" s="9">
        <f>SUM(E7:E18)</f>
        <v>1088</v>
      </c>
      <c r="G19" s="47" t="s">
        <v>14</v>
      </c>
      <c r="H19" s="77">
        <f>SUM(H7:H18)</f>
        <v>1001</v>
      </c>
      <c r="I19" s="77">
        <f>SUM(I7:I18)</f>
        <v>84</v>
      </c>
      <c r="J19" s="77">
        <f>SUM(J7:J18)</f>
        <v>129</v>
      </c>
      <c r="K19" s="77">
        <f>SUM(K7:K18)</f>
        <v>1214</v>
      </c>
      <c r="M19" s="47" t="s">
        <v>18</v>
      </c>
      <c r="N19" s="26">
        <f>(B19/$E19%)</f>
        <v>80.514705882352942</v>
      </c>
      <c r="O19" s="26">
        <f>(C19/$E19%)</f>
        <v>5.6066176470588234</v>
      </c>
      <c r="P19" s="26">
        <f>(D19/$E19%)</f>
        <v>13.878676470588234</v>
      </c>
      <c r="Q19" s="27">
        <f t="shared" si="4"/>
        <v>100</v>
      </c>
      <c r="S19" s="47" t="s">
        <v>18</v>
      </c>
      <c r="T19" s="26">
        <f>(H19/$K19%)</f>
        <v>82.454695222405263</v>
      </c>
      <c r="U19" s="26">
        <f>(I19/$K19%)</f>
        <v>6.9192751235584842</v>
      </c>
      <c r="V19" s="26">
        <f>(J19/$K19%)</f>
        <v>10.626029654036243</v>
      </c>
      <c r="W19" s="27">
        <f t="shared" si="8"/>
        <v>99.999999999999986</v>
      </c>
    </row>
    <row r="20" spans="1:25" x14ac:dyDescent="0.2">
      <c r="A20" s="5"/>
      <c r="B20" s="3"/>
      <c r="C20" s="3"/>
      <c r="D20" s="3"/>
      <c r="E20" s="3"/>
      <c r="M20" s="5"/>
      <c r="N20" s="3"/>
      <c r="O20" s="3"/>
      <c r="P20" s="3"/>
      <c r="Q20" s="3"/>
    </row>
    <row r="21" spans="1:25" s="85" customFormat="1" ht="49.5" customHeight="1" x14ac:dyDescent="0.2">
      <c r="A21" s="83" t="s">
        <v>88</v>
      </c>
      <c r="B21" s="84" t="s">
        <v>50</v>
      </c>
      <c r="C21" s="84" t="s">
        <v>86</v>
      </c>
      <c r="D21" s="84" t="s">
        <v>52</v>
      </c>
      <c r="E21" s="84" t="s">
        <v>70</v>
      </c>
      <c r="G21" s="83" t="s">
        <v>113</v>
      </c>
      <c r="H21" s="84" t="s">
        <v>50</v>
      </c>
      <c r="I21" s="84" t="s">
        <v>86</v>
      </c>
      <c r="J21" s="84" t="s">
        <v>52</v>
      </c>
      <c r="K21" s="84" t="s">
        <v>70</v>
      </c>
      <c r="M21" s="86" t="s">
        <v>88</v>
      </c>
      <c r="N21" s="87" t="s">
        <v>53</v>
      </c>
      <c r="O21" s="87" t="s">
        <v>89</v>
      </c>
      <c r="P21" s="87" t="s">
        <v>55</v>
      </c>
      <c r="Q21" s="87" t="s">
        <v>71</v>
      </c>
      <c r="S21" s="86" t="s">
        <v>120</v>
      </c>
      <c r="T21" s="87" t="s">
        <v>53</v>
      </c>
      <c r="U21" s="87" t="s">
        <v>89</v>
      </c>
      <c r="V21" s="87" t="s">
        <v>55</v>
      </c>
      <c r="W21" s="87" t="s">
        <v>71</v>
      </c>
    </row>
    <row r="22" spans="1:25" x14ac:dyDescent="0.2">
      <c r="A22" s="45" t="s">
        <v>2</v>
      </c>
      <c r="B22" s="75">
        <v>49</v>
      </c>
      <c r="C22" s="75">
        <v>7</v>
      </c>
      <c r="D22" s="75">
        <v>10</v>
      </c>
      <c r="E22" s="8">
        <f t="shared" ref="E22:E28" si="14">SUM(B22:D22)</f>
        <v>66</v>
      </c>
      <c r="G22" s="45" t="s">
        <v>2</v>
      </c>
      <c r="H22" s="75">
        <v>36</v>
      </c>
      <c r="I22" s="75">
        <v>7</v>
      </c>
      <c r="J22" s="75">
        <v>8</v>
      </c>
      <c r="K22" s="76">
        <f t="shared" ref="K22:K30" si="15">SUM(H22:J22)</f>
        <v>51</v>
      </c>
      <c r="M22" s="45" t="s">
        <v>2</v>
      </c>
      <c r="N22" s="22">
        <f>(B22/$E22%)</f>
        <v>74.242424242424235</v>
      </c>
      <c r="O22" s="22">
        <f t="shared" ref="O22:O34" si="16">(C22/$E22%)</f>
        <v>10.606060606060606</v>
      </c>
      <c r="P22" s="22">
        <f t="shared" ref="P22:P34" si="17">(D22/$E22%)</f>
        <v>15.15151515151515</v>
      </c>
      <c r="Q22" s="22">
        <f t="shared" ref="Q22:Q34" si="18">SUM(N22:P22)</f>
        <v>100</v>
      </c>
      <c r="R22" s="12"/>
      <c r="S22" s="73" t="s">
        <v>2</v>
      </c>
      <c r="T22" s="22">
        <f t="shared" ref="T22:V27" si="19">(H22/$K22%)</f>
        <v>70.588235294117652</v>
      </c>
      <c r="U22" s="22">
        <f t="shared" si="19"/>
        <v>13.725490196078431</v>
      </c>
      <c r="V22" s="22">
        <f t="shared" si="19"/>
        <v>15.686274509803921</v>
      </c>
      <c r="W22" s="22">
        <f t="shared" ref="W22:W34" si="20">SUM(T22:V22)</f>
        <v>100</v>
      </c>
      <c r="Y22" s="35"/>
    </row>
    <row r="23" spans="1:25" x14ac:dyDescent="0.2">
      <c r="A23" s="45" t="s">
        <v>3</v>
      </c>
      <c r="B23" s="75">
        <v>574</v>
      </c>
      <c r="C23" s="75">
        <v>42</v>
      </c>
      <c r="D23" s="75">
        <v>165</v>
      </c>
      <c r="E23" s="8">
        <f t="shared" si="14"/>
        <v>781</v>
      </c>
      <c r="G23" s="45" t="s">
        <v>3</v>
      </c>
      <c r="H23" s="75">
        <v>704</v>
      </c>
      <c r="I23" s="75">
        <v>58</v>
      </c>
      <c r="J23" s="75">
        <v>140</v>
      </c>
      <c r="K23" s="76">
        <f t="shared" si="15"/>
        <v>902</v>
      </c>
      <c r="M23" s="45" t="s">
        <v>3</v>
      </c>
      <c r="N23" s="22">
        <f t="shared" ref="N23:N26" si="21">(B23/$E23%)</f>
        <v>73.495518565941111</v>
      </c>
      <c r="O23" s="22">
        <f t="shared" si="16"/>
        <v>5.3777208706786173</v>
      </c>
      <c r="P23" s="22">
        <f t="shared" si="17"/>
        <v>21.126760563380284</v>
      </c>
      <c r="Q23" s="22">
        <f t="shared" si="18"/>
        <v>100.00000000000001</v>
      </c>
      <c r="R23" s="12"/>
      <c r="S23" s="73" t="s">
        <v>3</v>
      </c>
      <c r="T23" s="22">
        <f t="shared" si="19"/>
        <v>78.048780487804876</v>
      </c>
      <c r="U23" s="22">
        <f t="shared" si="19"/>
        <v>6.430155210643016</v>
      </c>
      <c r="V23" s="22">
        <f t="shared" si="19"/>
        <v>15.521064301552107</v>
      </c>
      <c r="W23" s="22">
        <f t="shared" si="20"/>
        <v>100</v>
      </c>
      <c r="Y23" s="35"/>
    </row>
    <row r="24" spans="1:25" x14ac:dyDescent="0.2">
      <c r="A24" s="45" t="s">
        <v>4</v>
      </c>
      <c r="B24" s="75">
        <v>838</v>
      </c>
      <c r="C24" s="75">
        <v>45</v>
      </c>
      <c r="D24" s="75">
        <v>175</v>
      </c>
      <c r="E24" s="8">
        <f t="shared" si="14"/>
        <v>1058</v>
      </c>
      <c r="G24" s="45" t="s">
        <v>4</v>
      </c>
      <c r="H24" s="75">
        <v>726</v>
      </c>
      <c r="I24" s="75">
        <v>35</v>
      </c>
      <c r="J24" s="75">
        <v>156</v>
      </c>
      <c r="K24" s="76">
        <f t="shared" si="15"/>
        <v>917</v>
      </c>
      <c r="M24" s="45" t="s">
        <v>4</v>
      </c>
      <c r="N24" s="22">
        <f t="shared" si="21"/>
        <v>79.206049149338369</v>
      </c>
      <c r="O24" s="22">
        <f t="shared" si="16"/>
        <v>4.2533081285444236</v>
      </c>
      <c r="P24" s="22">
        <f>(D24/$E24%)</f>
        <v>16.540642722117202</v>
      </c>
      <c r="Q24" s="22">
        <f t="shared" si="18"/>
        <v>99.999999999999986</v>
      </c>
      <c r="R24" s="12"/>
      <c r="S24" s="73" t="s">
        <v>4</v>
      </c>
      <c r="T24" s="22">
        <f t="shared" si="19"/>
        <v>79.171210468920393</v>
      </c>
      <c r="U24" s="22">
        <f t="shared" si="19"/>
        <v>3.8167938931297711</v>
      </c>
      <c r="V24" s="22">
        <f t="shared" si="19"/>
        <v>17.011995637949838</v>
      </c>
      <c r="W24" s="22">
        <f t="shared" si="20"/>
        <v>100</v>
      </c>
      <c r="Y24" s="35"/>
    </row>
    <row r="25" spans="1:25" x14ac:dyDescent="0.2">
      <c r="A25" s="45" t="s">
        <v>5</v>
      </c>
      <c r="B25" s="75">
        <v>1030</v>
      </c>
      <c r="C25" s="75">
        <v>34</v>
      </c>
      <c r="D25" s="75">
        <v>148</v>
      </c>
      <c r="E25" s="8">
        <f t="shared" si="14"/>
        <v>1212</v>
      </c>
      <c r="G25" s="45" t="s">
        <v>5</v>
      </c>
      <c r="H25" s="75">
        <v>1042</v>
      </c>
      <c r="I25" s="75">
        <v>39</v>
      </c>
      <c r="J25" s="75">
        <v>156</v>
      </c>
      <c r="K25" s="76">
        <f t="shared" si="15"/>
        <v>1237</v>
      </c>
      <c r="M25" s="45" t="s">
        <v>5</v>
      </c>
      <c r="N25" s="22">
        <f t="shared" si="21"/>
        <v>84.983498349834989</v>
      </c>
      <c r="O25" s="22">
        <f t="shared" si="16"/>
        <v>2.8052805280528053</v>
      </c>
      <c r="P25" s="22">
        <f>(D25/$E25%)</f>
        <v>12.211221122112212</v>
      </c>
      <c r="Q25" s="22">
        <f t="shared" si="18"/>
        <v>100</v>
      </c>
      <c r="R25" s="12"/>
      <c r="S25" s="73" t="s">
        <v>5</v>
      </c>
      <c r="T25" s="22">
        <f t="shared" si="19"/>
        <v>84.236054971705741</v>
      </c>
      <c r="U25" s="22">
        <f t="shared" si="19"/>
        <v>3.1527890056588523</v>
      </c>
      <c r="V25" s="22">
        <f t="shared" si="19"/>
        <v>12.611156022635409</v>
      </c>
      <c r="W25" s="22">
        <f t="shared" si="20"/>
        <v>100</v>
      </c>
      <c r="Y25" s="35"/>
    </row>
    <row r="26" spans="1:25" x14ac:dyDescent="0.2">
      <c r="A26" s="45" t="s">
        <v>6</v>
      </c>
      <c r="B26" s="75">
        <v>1180</v>
      </c>
      <c r="C26" s="75">
        <v>28</v>
      </c>
      <c r="D26" s="75">
        <v>114</v>
      </c>
      <c r="E26" s="8">
        <f t="shared" si="14"/>
        <v>1322</v>
      </c>
      <c r="G26" s="45" t="s">
        <v>6</v>
      </c>
      <c r="H26" s="75">
        <v>1138</v>
      </c>
      <c r="I26" s="75">
        <v>32</v>
      </c>
      <c r="J26" s="75">
        <v>108</v>
      </c>
      <c r="K26" s="76">
        <f t="shared" si="15"/>
        <v>1278</v>
      </c>
      <c r="M26" s="45" t="s">
        <v>6</v>
      </c>
      <c r="N26" s="22">
        <f t="shared" si="21"/>
        <v>89.258698940998485</v>
      </c>
      <c r="O26" s="22">
        <f t="shared" si="16"/>
        <v>2.118003025718608</v>
      </c>
      <c r="P26" s="22">
        <f t="shared" si="17"/>
        <v>8.6232980332829037</v>
      </c>
      <c r="Q26" s="22">
        <f t="shared" si="18"/>
        <v>100</v>
      </c>
      <c r="R26" s="12"/>
      <c r="S26" s="73" t="s">
        <v>6</v>
      </c>
      <c r="T26" s="22">
        <f t="shared" si="19"/>
        <v>89.045383411580602</v>
      </c>
      <c r="U26" s="22">
        <f t="shared" si="19"/>
        <v>2.5039123630672928</v>
      </c>
      <c r="V26" s="22">
        <f t="shared" si="19"/>
        <v>8.4507042253521139</v>
      </c>
      <c r="W26" s="22">
        <f t="shared" si="20"/>
        <v>100</v>
      </c>
      <c r="Y26" s="35"/>
    </row>
    <row r="27" spans="1:25" x14ac:dyDescent="0.2">
      <c r="A27" s="45" t="s">
        <v>7</v>
      </c>
      <c r="B27" s="75">
        <v>233</v>
      </c>
      <c r="C27" s="75">
        <v>2</v>
      </c>
      <c r="D27" s="75">
        <v>19</v>
      </c>
      <c r="E27" s="8">
        <f t="shared" si="14"/>
        <v>254</v>
      </c>
      <c r="G27" s="45" t="s">
        <v>7</v>
      </c>
      <c r="H27" s="75">
        <v>246</v>
      </c>
      <c r="I27" s="75">
        <v>5</v>
      </c>
      <c r="J27" s="75">
        <v>20</v>
      </c>
      <c r="K27" s="76">
        <f t="shared" si="15"/>
        <v>271</v>
      </c>
      <c r="M27" s="45" t="s">
        <v>7</v>
      </c>
      <c r="N27" s="22">
        <f>(B27/$E27%)</f>
        <v>91.732283464566933</v>
      </c>
      <c r="O27" s="22">
        <f t="shared" si="16"/>
        <v>0.78740157480314954</v>
      </c>
      <c r="P27" s="22">
        <f t="shared" si="17"/>
        <v>7.4803149606299213</v>
      </c>
      <c r="Q27" s="22">
        <f>SUM(N27:P27)</f>
        <v>100.00000000000001</v>
      </c>
      <c r="R27" s="12"/>
      <c r="S27" s="73" t="s">
        <v>7</v>
      </c>
      <c r="T27" s="22">
        <f t="shared" si="19"/>
        <v>90.774907749077485</v>
      </c>
      <c r="U27" s="22">
        <f t="shared" si="19"/>
        <v>1.8450184501845019</v>
      </c>
      <c r="V27" s="22">
        <f t="shared" si="19"/>
        <v>7.3800738007380078</v>
      </c>
      <c r="W27" s="22">
        <f>SUM(T27:V27)</f>
        <v>99.999999999999986</v>
      </c>
      <c r="Y27" s="35"/>
    </row>
    <row r="28" spans="1:25" x14ac:dyDescent="0.2">
      <c r="A28" s="45" t="s">
        <v>9</v>
      </c>
      <c r="B28" s="75"/>
      <c r="C28" s="75"/>
      <c r="D28" s="75"/>
      <c r="E28" s="8">
        <f t="shared" si="14"/>
        <v>0</v>
      </c>
      <c r="G28" s="45" t="s">
        <v>9</v>
      </c>
      <c r="H28" s="75">
        <v>2</v>
      </c>
      <c r="I28" s="75"/>
      <c r="J28" s="75"/>
      <c r="K28" s="76">
        <f t="shared" si="15"/>
        <v>2</v>
      </c>
      <c r="M28" s="45" t="s">
        <v>9</v>
      </c>
      <c r="N28" s="22"/>
      <c r="O28" s="22"/>
      <c r="P28" s="22"/>
      <c r="Q28" s="22"/>
      <c r="R28" s="12"/>
      <c r="S28" s="73" t="s">
        <v>9</v>
      </c>
      <c r="T28" s="37"/>
      <c r="U28" s="37"/>
      <c r="V28" s="37"/>
      <c r="W28" s="37"/>
      <c r="Y28" s="35"/>
    </row>
    <row r="29" spans="1:25" s="2" customFormat="1" x14ac:dyDescent="0.2">
      <c r="A29" s="45" t="s">
        <v>10</v>
      </c>
      <c r="B29" s="75"/>
      <c r="C29" s="75"/>
      <c r="D29" s="75"/>
      <c r="E29" s="8">
        <f>SUM(B29:D29)</f>
        <v>0</v>
      </c>
      <c r="F29"/>
      <c r="G29" s="45" t="s">
        <v>10</v>
      </c>
      <c r="H29" s="75"/>
      <c r="I29" s="75"/>
      <c r="J29" s="75"/>
      <c r="K29" s="76">
        <f t="shared" si="15"/>
        <v>0</v>
      </c>
      <c r="L29"/>
      <c r="M29" s="45" t="s">
        <v>10</v>
      </c>
      <c r="N29" s="22"/>
      <c r="O29" s="22"/>
      <c r="P29" s="22"/>
      <c r="Q29" s="22"/>
      <c r="R29" s="12"/>
      <c r="S29" s="73" t="s">
        <v>10</v>
      </c>
      <c r="T29" s="37"/>
      <c r="U29" s="37"/>
      <c r="V29" s="37"/>
      <c r="W29" s="37"/>
      <c r="Y29"/>
    </row>
    <row r="30" spans="1:25" x14ac:dyDescent="0.2">
      <c r="A30" s="45" t="s">
        <v>11</v>
      </c>
      <c r="B30" s="75"/>
      <c r="C30" s="75"/>
      <c r="D30" s="75"/>
      <c r="E30" s="8">
        <f>SUM(B30:D30)</f>
        <v>0</v>
      </c>
      <c r="G30" s="45" t="s">
        <v>11</v>
      </c>
      <c r="H30" s="75">
        <v>1</v>
      </c>
      <c r="I30" s="75"/>
      <c r="J30" s="75"/>
      <c r="K30" s="76">
        <f t="shared" si="15"/>
        <v>1</v>
      </c>
      <c r="M30" s="45" t="s">
        <v>11</v>
      </c>
      <c r="N30" s="37"/>
      <c r="O30" s="37"/>
      <c r="P30" s="37"/>
      <c r="Q30" s="37"/>
      <c r="R30" s="12"/>
      <c r="S30" s="73" t="s">
        <v>11</v>
      </c>
      <c r="T30" s="37"/>
      <c r="U30" s="37"/>
      <c r="V30" s="37"/>
      <c r="W30" s="37"/>
    </row>
    <row r="31" spans="1:25" x14ac:dyDescent="0.2">
      <c r="A31" s="45" t="s">
        <v>12</v>
      </c>
      <c r="B31" s="75"/>
      <c r="C31" s="75"/>
      <c r="D31" s="75"/>
      <c r="E31" s="8">
        <f>SUM(B31:D31)</f>
        <v>0</v>
      </c>
      <c r="G31" s="45" t="s">
        <v>12</v>
      </c>
      <c r="H31" s="75"/>
      <c r="I31" s="75"/>
      <c r="J31" s="75"/>
      <c r="K31" s="76">
        <f t="shared" ref="K31:K33" si="22">SUM(H31:J31)</f>
        <v>0</v>
      </c>
      <c r="M31" s="45" t="s">
        <v>12</v>
      </c>
      <c r="N31" s="37"/>
      <c r="O31" s="37"/>
      <c r="P31" s="37"/>
      <c r="Q31" s="37"/>
      <c r="R31" s="12"/>
      <c r="S31" s="73" t="s">
        <v>12</v>
      </c>
      <c r="T31" s="37"/>
      <c r="U31" s="37"/>
      <c r="V31" s="37"/>
      <c r="W31" s="37"/>
      <c r="Y31" s="2"/>
    </row>
    <row r="32" spans="1:25" x14ac:dyDescent="0.2">
      <c r="A32" s="45" t="s">
        <v>65</v>
      </c>
      <c r="B32" s="75"/>
      <c r="C32" s="75"/>
      <c r="D32" s="75"/>
      <c r="E32" s="8">
        <f>SUM(B32:D32)</f>
        <v>0</v>
      </c>
      <c r="G32" s="45" t="s">
        <v>65</v>
      </c>
      <c r="H32" s="75"/>
      <c r="I32" s="75"/>
      <c r="J32" s="75"/>
      <c r="K32" s="76">
        <f t="shared" si="22"/>
        <v>0</v>
      </c>
      <c r="M32" s="45" t="s">
        <v>65</v>
      </c>
      <c r="N32" s="37"/>
      <c r="O32" s="37"/>
      <c r="P32" s="37"/>
      <c r="Q32" s="37"/>
      <c r="R32" s="12"/>
      <c r="S32" s="73" t="s">
        <v>65</v>
      </c>
      <c r="T32" s="37"/>
      <c r="U32" s="37"/>
      <c r="V32" s="37"/>
      <c r="W32" s="37"/>
    </row>
    <row r="33" spans="1:23" ht="13.5" thickBot="1" x14ac:dyDescent="0.25">
      <c r="A33" s="46" t="s">
        <v>15</v>
      </c>
      <c r="B33" s="75"/>
      <c r="C33" s="75"/>
      <c r="D33" s="75"/>
      <c r="E33" s="8">
        <f>SUM(B33:D33)</f>
        <v>0</v>
      </c>
      <c r="G33" s="46" t="s">
        <v>15</v>
      </c>
      <c r="H33" s="75"/>
      <c r="I33" s="75"/>
      <c r="J33" s="75"/>
      <c r="K33" s="76">
        <f t="shared" si="22"/>
        <v>0</v>
      </c>
      <c r="M33" s="46" t="s">
        <v>15</v>
      </c>
      <c r="N33" s="22"/>
      <c r="O33" s="22"/>
      <c r="P33" s="22"/>
      <c r="Q33" s="22"/>
      <c r="R33" s="12"/>
      <c r="S33" s="74" t="s">
        <v>15</v>
      </c>
      <c r="T33" s="22"/>
      <c r="U33" s="22"/>
      <c r="V33" s="22"/>
      <c r="W33" s="22"/>
    </row>
    <row r="34" spans="1:23" ht="13.5" thickBot="1" x14ac:dyDescent="0.25">
      <c r="A34" s="47" t="s">
        <v>19</v>
      </c>
      <c r="B34" s="9">
        <f>SUM(B22:B33)</f>
        <v>3904</v>
      </c>
      <c r="C34" s="9">
        <f>SUM(C22:C33)</f>
        <v>158</v>
      </c>
      <c r="D34" s="9">
        <f>SUM(D22:D33)</f>
        <v>631</v>
      </c>
      <c r="E34" s="9">
        <f>SUM(E22:E33)</f>
        <v>4693</v>
      </c>
      <c r="F34" s="2"/>
      <c r="G34" s="47" t="s">
        <v>19</v>
      </c>
      <c r="H34" s="9">
        <f>SUM(H22:H33)</f>
        <v>3895</v>
      </c>
      <c r="I34" s="9">
        <f>SUM(I22:I33)</f>
        <v>176</v>
      </c>
      <c r="J34" s="9">
        <f>SUM(J22:J33)</f>
        <v>588</v>
      </c>
      <c r="K34" s="9">
        <f>SUM(K22:K33)</f>
        <v>4659</v>
      </c>
      <c r="L34" s="2"/>
      <c r="M34" s="47" t="s">
        <v>19</v>
      </c>
      <c r="N34" s="26">
        <f>(B34/$E34%)</f>
        <v>83.1877264010228</v>
      </c>
      <c r="O34" s="26">
        <f t="shared" si="16"/>
        <v>3.366716386106968</v>
      </c>
      <c r="P34" s="26">
        <f t="shared" si="17"/>
        <v>13.445557212870233</v>
      </c>
      <c r="Q34" s="27">
        <f t="shared" si="18"/>
        <v>100</v>
      </c>
      <c r="R34" s="2"/>
      <c r="S34" s="47" t="s">
        <v>19</v>
      </c>
      <c r="T34" s="26">
        <f t="shared" ref="T34" si="23">(H34/$K34%)</f>
        <v>83.601631251341487</v>
      </c>
      <c r="U34" s="26">
        <f t="shared" ref="U34" si="24">(I34/$K34%)</f>
        <v>3.7776346855548399</v>
      </c>
      <c r="V34" s="26">
        <f>(J34/$K34%)</f>
        <v>12.620734063103669</v>
      </c>
      <c r="W34" s="27">
        <f t="shared" si="20"/>
        <v>100</v>
      </c>
    </row>
    <row r="35" spans="1:23" x14ac:dyDescent="0.2">
      <c r="A35" s="5"/>
      <c r="B35" s="3"/>
      <c r="C35" s="3"/>
      <c r="D35" s="3"/>
      <c r="E35" s="3"/>
      <c r="G35" s="5"/>
      <c r="H35" s="3"/>
      <c r="I35" s="3"/>
      <c r="J35" s="3"/>
      <c r="K35" s="3"/>
      <c r="M35" s="5"/>
      <c r="N35" s="3"/>
      <c r="O35" s="3"/>
      <c r="P35" s="3"/>
      <c r="Q35" s="3"/>
      <c r="S35" s="5"/>
      <c r="T35" s="3"/>
      <c r="U35" s="3"/>
      <c r="V35" s="3"/>
      <c r="W35" s="3"/>
    </row>
    <row r="36" spans="1:23" s="85" customFormat="1" ht="49.5" customHeight="1" x14ac:dyDescent="0.2">
      <c r="A36" s="83" t="s">
        <v>87</v>
      </c>
      <c r="B36" s="84" t="s">
        <v>50</v>
      </c>
      <c r="C36" s="84" t="s">
        <v>51</v>
      </c>
      <c r="D36" s="84" t="s">
        <v>52</v>
      </c>
      <c r="E36" s="84" t="s">
        <v>70</v>
      </c>
      <c r="G36" s="83" t="s">
        <v>114</v>
      </c>
      <c r="H36" s="84" t="s">
        <v>50</v>
      </c>
      <c r="I36" s="84" t="s">
        <v>86</v>
      </c>
      <c r="J36" s="84" t="s">
        <v>52</v>
      </c>
      <c r="K36" s="84" t="s">
        <v>70</v>
      </c>
      <c r="M36" s="86" t="s">
        <v>87</v>
      </c>
      <c r="N36" s="87" t="s">
        <v>53</v>
      </c>
      <c r="O36" s="87" t="s">
        <v>89</v>
      </c>
      <c r="P36" s="87" t="s">
        <v>55</v>
      </c>
      <c r="Q36" s="87" t="s">
        <v>71</v>
      </c>
      <c r="S36" s="86" t="s">
        <v>121</v>
      </c>
      <c r="T36" s="87" t="s">
        <v>53</v>
      </c>
      <c r="U36" s="87" t="s">
        <v>89</v>
      </c>
      <c r="V36" s="87" t="s">
        <v>55</v>
      </c>
      <c r="W36" s="87" t="s">
        <v>71</v>
      </c>
    </row>
    <row r="37" spans="1:23" x14ac:dyDescent="0.2">
      <c r="A37" s="45" t="s">
        <v>8</v>
      </c>
      <c r="B37" s="75"/>
      <c r="C37" s="75"/>
      <c r="D37" s="75"/>
      <c r="E37" s="8">
        <f>SUM(B37:D37)</f>
        <v>0</v>
      </c>
      <c r="G37" s="45" t="s">
        <v>8</v>
      </c>
      <c r="H37" s="75"/>
      <c r="I37" s="75"/>
      <c r="J37" s="75"/>
      <c r="K37" s="76">
        <f>SUM(H37:J37)</f>
        <v>0</v>
      </c>
      <c r="M37" s="45" t="s">
        <v>8</v>
      </c>
      <c r="N37" s="22"/>
      <c r="O37" s="22"/>
      <c r="P37" s="22"/>
      <c r="Q37" s="22"/>
      <c r="S37" s="73" t="s">
        <v>8</v>
      </c>
      <c r="T37" s="23"/>
      <c r="U37" s="23"/>
      <c r="V37" s="23"/>
      <c r="W37" s="23"/>
    </row>
    <row r="38" spans="1:23" ht="13.5" thickBot="1" x14ac:dyDescent="0.25">
      <c r="A38" s="46" t="s">
        <v>15</v>
      </c>
      <c r="B38" s="78">
        <v>1</v>
      </c>
      <c r="C38" s="78"/>
      <c r="D38" s="78"/>
      <c r="E38" s="8">
        <f>SUM(B38:D38)</f>
        <v>1</v>
      </c>
      <c r="G38" s="46" t="s">
        <v>15</v>
      </c>
      <c r="H38" s="78">
        <v>1</v>
      </c>
      <c r="I38" s="78"/>
      <c r="J38" s="78"/>
      <c r="K38" s="76">
        <f>SUM(H38:J38)</f>
        <v>1</v>
      </c>
      <c r="M38" s="46" t="s">
        <v>15</v>
      </c>
      <c r="N38" s="22">
        <f t="shared" ref="N38:P39" si="25">(B38/$E38%)</f>
        <v>100</v>
      </c>
      <c r="O38" s="22">
        <f t="shared" ref="O38" si="26">(C38/$E38%)</f>
        <v>0</v>
      </c>
      <c r="P38" s="22">
        <f t="shared" ref="P38" si="27">(D38/$E38%)</f>
        <v>0</v>
      </c>
      <c r="Q38" s="22">
        <f>SUM(N38:P38)</f>
        <v>100</v>
      </c>
      <c r="S38" s="74" t="s">
        <v>15</v>
      </c>
      <c r="T38" s="23">
        <f>SUM(H38/$K38%)</f>
        <v>100</v>
      </c>
      <c r="U38" s="23">
        <f t="shared" ref="U38:W38" si="28">SUM(I38/$K38%)</f>
        <v>0</v>
      </c>
      <c r="V38" s="23">
        <f t="shared" si="28"/>
        <v>0</v>
      </c>
      <c r="W38" s="23">
        <f t="shared" si="28"/>
        <v>100</v>
      </c>
    </row>
    <row r="39" spans="1:23" ht="13.5" thickBot="1" x14ac:dyDescent="0.25">
      <c r="A39" s="47" t="s">
        <v>72</v>
      </c>
      <c r="B39" s="9">
        <f>SUM(B37:B38)</f>
        <v>1</v>
      </c>
      <c r="C39" s="9">
        <f>SUM(C37:C38)</f>
        <v>0</v>
      </c>
      <c r="D39" s="9">
        <f>SUM(D37:D38)</f>
        <v>0</v>
      </c>
      <c r="E39" s="9">
        <f>SUM(E37:E38)</f>
        <v>1</v>
      </c>
      <c r="G39" s="47" t="s">
        <v>73</v>
      </c>
      <c r="H39" s="77">
        <f>SUM(H37:H38)</f>
        <v>1</v>
      </c>
      <c r="I39" s="77">
        <f>SUM(I37:I38)</f>
        <v>0</v>
      </c>
      <c r="J39" s="77">
        <f>SUM(J37:J38)</f>
        <v>0</v>
      </c>
      <c r="K39" s="77">
        <f>SUM(K37:K38)</f>
        <v>1</v>
      </c>
      <c r="M39" s="47" t="s">
        <v>73</v>
      </c>
      <c r="N39" s="25">
        <f t="shared" si="25"/>
        <v>100</v>
      </c>
      <c r="O39" s="25">
        <f t="shared" si="25"/>
        <v>0</v>
      </c>
      <c r="P39" s="25">
        <f t="shared" si="25"/>
        <v>0</v>
      </c>
      <c r="Q39" s="24">
        <f>SUM(N39:P39)</f>
        <v>100</v>
      </c>
      <c r="S39" s="47" t="s">
        <v>73</v>
      </c>
      <c r="T39" s="28">
        <f>SUM(N39/$Q39%)</f>
        <v>100</v>
      </c>
      <c r="U39" s="28">
        <f>SUM(O39/$Q39%)</f>
        <v>0</v>
      </c>
      <c r="V39" s="28">
        <f>SUM(P39/$Q39%)</f>
        <v>0</v>
      </c>
      <c r="W39" s="27">
        <f>SUM(T39:V39)</f>
        <v>100</v>
      </c>
    </row>
    <row r="40" spans="1:23" ht="13.5" thickBot="1" x14ac:dyDescent="0.25">
      <c r="A40" s="5"/>
      <c r="B40" s="3"/>
      <c r="C40" s="3"/>
      <c r="D40" s="3"/>
      <c r="E40" s="3"/>
      <c r="G40" s="5"/>
      <c r="H40" s="3"/>
      <c r="I40" s="3"/>
      <c r="J40" s="3"/>
      <c r="K40" s="3"/>
      <c r="M40" s="5"/>
      <c r="N40" s="3"/>
      <c r="O40" s="3"/>
      <c r="P40" s="3"/>
      <c r="Q40" s="3"/>
    </row>
    <row r="41" spans="1:23" s="35" customFormat="1" ht="13.5" thickBot="1" x14ac:dyDescent="0.25">
      <c r="A41" s="54" t="s">
        <v>16</v>
      </c>
      <c r="B41" s="55">
        <f>SUM(B19,B34,B39)</f>
        <v>4781</v>
      </c>
      <c r="C41" s="55">
        <f>SUM(C19,C34,C39)</f>
        <v>219</v>
      </c>
      <c r="D41" s="55">
        <f>SUM(D19,D34,D39)</f>
        <v>782</v>
      </c>
      <c r="E41" s="56">
        <f>SUM(E19,E34,E39)</f>
        <v>5782</v>
      </c>
      <c r="F41"/>
      <c r="G41" s="54" t="s">
        <v>16</v>
      </c>
      <c r="H41" s="97">
        <f>SUM(H19,H34,H39)</f>
        <v>4897</v>
      </c>
      <c r="I41" s="55">
        <f>SUM(I19,I34,I39)</f>
        <v>260</v>
      </c>
      <c r="J41" s="55">
        <f>SUM(J19,J34,J39)</f>
        <v>717</v>
      </c>
      <c r="K41" s="56">
        <f>SUM(K19,K34,K39)</f>
        <v>5874</v>
      </c>
      <c r="L41"/>
      <c r="M41" s="51" t="s">
        <v>16</v>
      </c>
      <c r="N41" s="31">
        <f>(B41/$E41%)</f>
        <v>82.687651331719124</v>
      </c>
      <c r="O41" s="31">
        <f>(C41/$E41%)</f>
        <v>3.7876167416118989</v>
      </c>
      <c r="P41" s="31">
        <f>(D41/$E41%)</f>
        <v>13.524731926668972</v>
      </c>
      <c r="Q41" s="32">
        <f>SUM(N41:P41)</f>
        <v>100</v>
      </c>
      <c r="R41"/>
      <c r="S41" s="51" t="s">
        <v>16</v>
      </c>
      <c r="T41" s="31">
        <f>(H41/$K41%)</f>
        <v>83.367381681988419</v>
      </c>
      <c r="U41" s="31">
        <f>(I41/$K41%)</f>
        <v>4.4262853251617296</v>
      </c>
      <c r="V41" s="31">
        <f>(J41/$K41%)</f>
        <v>12.206332992849847</v>
      </c>
      <c r="W41" s="32">
        <f>SUM(T41:V41)</f>
        <v>100</v>
      </c>
    </row>
    <row r="46" spans="1:23" ht="25.5" x14ac:dyDescent="0.2">
      <c r="A46" s="57" t="s">
        <v>90</v>
      </c>
      <c r="B46" s="58" t="s">
        <v>50</v>
      </c>
      <c r="C46" s="58" t="s">
        <v>86</v>
      </c>
      <c r="D46" s="58" t="s">
        <v>52</v>
      </c>
      <c r="E46" s="58" t="s">
        <v>17</v>
      </c>
      <c r="F46" s="34"/>
      <c r="G46" s="57" t="s">
        <v>118</v>
      </c>
      <c r="H46" s="58" t="s">
        <v>50</v>
      </c>
      <c r="I46" s="58" t="s">
        <v>86</v>
      </c>
      <c r="J46" s="58" t="s">
        <v>52</v>
      </c>
      <c r="K46" s="58" t="s">
        <v>17</v>
      </c>
      <c r="L46" s="35"/>
      <c r="M46" s="29" t="s">
        <v>90</v>
      </c>
      <c r="N46" s="30" t="s">
        <v>53</v>
      </c>
      <c r="O46" s="87" t="s">
        <v>89</v>
      </c>
      <c r="P46" s="30" t="s">
        <v>55</v>
      </c>
      <c r="Q46" s="30" t="s">
        <v>17</v>
      </c>
      <c r="R46" s="34"/>
      <c r="S46" s="29" t="s">
        <v>122</v>
      </c>
      <c r="T46" s="30" t="s">
        <v>53</v>
      </c>
      <c r="U46" s="87" t="s">
        <v>89</v>
      </c>
      <c r="V46" s="30" t="s">
        <v>55</v>
      </c>
      <c r="W46" s="30" t="s">
        <v>17</v>
      </c>
    </row>
    <row r="47" spans="1:23" x14ac:dyDescent="0.2">
      <c r="A47" s="49" t="s">
        <v>2</v>
      </c>
      <c r="B47" s="95">
        <f t="shared" ref="B47:D56" si="29">SUM(B7,B22)</f>
        <v>99</v>
      </c>
      <c r="C47" s="95">
        <f t="shared" si="29"/>
        <v>8</v>
      </c>
      <c r="D47" s="95">
        <f t="shared" si="29"/>
        <v>23</v>
      </c>
      <c r="E47" s="8">
        <f t="shared" ref="E47:E56" si="30">SUM(B47:D47)</f>
        <v>130</v>
      </c>
      <c r="G47" s="49" t="s">
        <v>2</v>
      </c>
      <c r="H47" s="95">
        <f t="shared" ref="H47:J55" si="31">SUM(H7,H22)</f>
        <v>82</v>
      </c>
      <c r="I47" s="95">
        <f t="shared" si="31"/>
        <v>9</v>
      </c>
      <c r="J47" s="95">
        <f t="shared" si="31"/>
        <v>17</v>
      </c>
      <c r="K47" s="76">
        <f t="shared" ref="K47:K56" si="32">SUM(H47:J47)</f>
        <v>108</v>
      </c>
      <c r="M47" s="49" t="s">
        <v>2</v>
      </c>
      <c r="N47" s="22">
        <f t="shared" ref="N47:N58" si="33">(B47/E47%)</f>
        <v>76.153846153846146</v>
      </c>
      <c r="O47" s="22">
        <f t="shared" ref="O47:O59" si="34">(C47/E47%)</f>
        <v>6.1538461538461533</v>
      </c>
      <c r="P47" s="22">
        <f t="shared" ref="P47:P59" si="35">(D47/E47%)</f>
        <v>17.692307692307693</v>
      </c>
      <c r="Q47" s="22">
        <f t="shared" ref="Q47:Q59" si="36">SUM(N47:P47)</f>
        <v>99.999999999999986</v>
      </c>
      <c r="S47" s="49" t="s">
        <v>2</v>
      </c>
      <c r="T47" s="22">
        <f>(H47/K47%)</f>
        <v>75.925925925925924</v>
      </c>
      <c r="U47" s="22">
        <f t="shared" ref="U47:U59" si="37">(I47/K47%)</f>
        <v>8.3333333333333321</v>
      </c>
      <c r="V47" s="22">
        <f t="shared" ref="V47:V59" si="38">(J47/K47%)</f>
        <v>15.74074074074074</v>
      </c>
      <c r="W47" s="22">
        <f t="shared" ref="W47:W59" si="39">SUM(T47:V47)</f>
        <v>100</v>
      </c>
    </row>
    <row r="48" spans="1:23" x14ac:dyDescent="0.2">
      <c r="A48" s="45" t="s">
        <v>3</v>
      </c>
      <c r="B48" s="95">
        <f t="shared" si="29"/>
        <v>830</v>
      </c>
      <c r="C48" s="95">
        <f t="shared" si="29"/>
        <v>63</v>
      </c>
      <c r="D48" s="95">
        <f t="shared" si="29"/>
        <v>226</v>
      </c>
      <c r="E48" s="8">
        <f t="shared" si="30"/>
        <v>1119</v>
      </c>
      <c r="G48" s="45" t="s">
        <v>3</v>
      </c>
      <c r="H48" s="95">
        <f t="shared" si="31"/>
        <v>974</v>
      </c>
      <c r="I48" s="95">
        <f t="shared" si="31"/>
        <v>86</v>
      </c>
      <c r="J48" s="95">
        <f t="shared" si="31"/>
        <v>187</v>
      </c>
      <c r="K48" s="76">
        <f t="shared" si="32"/>
        <v>1247</v>
      </c>
      <c r="M48" s="45" t="s">
        <v>3</v>
      </c>
      <c r="N48" s="22">
        <f t="shared" si="33"/>
        <v>74.173369079535306</v>
      </c>
      <c r="O48" s="22">
        <f t="shared" si="34"/>
        <v>5.6300268096514747</v>
      </c>
      <c r="P48" s="22">
        <f t="shared" si="35"/>
        <v>20.196604110813226</v>
      </c>
      <c r="Q48" s="22">
        <f t="shared" si="36"/>
        <v>100</v>
      </c>
      <c r="S48" s="45" t="s">
        <v>3</v>
      </c>
      <c r="T48" s="22">
        <f t="shared" ref="T48:T59" si="40">(H48/K48%)</f>
        <v>78.107457898957492</v>
      </c>
      <c r="U48" s="22">
        <f t="shared" si="37"/>
        <v>6.8965517241379306</v>
      </c>
      <c r="V48" s="22">
        <f t="shared" si="38"/>
        <v>14.995990376904571</v>
      </c>
      <c r="W48" s="22">
        <f t="shared" si="39"/>
        <v>100</v>
      </c>
    </row>
    <row r="49" spans="1:32" x14ac:dyDescent="0.2">
      <c r="A49" s="45" t="s">
        <v>4</v>
      </c>
      <c r="B49" s="95">
        <f t="shared" si="29"/>
        <v>944</v>
      </c>
      <c r="C49" s="95">
        <f t="shared" si="29"/>
        <v>50</v>
      </c>
      <c r="D49" s="95">
        <f t="shared" si="29"/>
        <v>195</v>
      </c>
      <c r="E49" s="8">
        <f t="shared" si="30"/>
        <v>1189</v>
      </c>
      <c r="G49" s="45" t="s">
        <v>4</v>
      </c>
      <c r="H49" s="95">
        <f t="shared" si="31"/>
        <v>841</v>
      </c>
      <c r="I49" s="95">
        <f t="shared" si="31"/>
        <v>38</v>
      </c>
      <c r="J49" s="95">
        <f t="shared" si="31"/>
        <v>171</v>
      </c>
      <c r="K49" s="76">
        <f t="shared" si="32"/>
        <v>1050</v>
      </c>
      <c r="M49" s="45" t="s">
        <v>4</v>
      </c>
      <c r="N49" s="22">
        <f t="shared" si="33"/>
        <v>79.394449116904951</v>
      </c>
      <c r="O49" s="22">
        <f t="shared" si="34"/>
        <v>4.2052144659377628</v>
      </c>
      <c r="P49" s="22">
        <f t="shared" si="35"/>
        <v>16.400336417157273</v>
      </c>
      <c r="Q49" s="22">
        <f t="shared" si="36"/>
        <v>99.999999999999986</v>
      </c>
      <c r="S49" s="45" t="s">
        <v>4</v>
      </c>
      <c r="T49" s="22">
        <f t="shared" si="40"/>
        <v>80.095238095238102</v>
      </c>
      <c r="U49" s="22">
        <f t="shared" si="37"/>
        <v>3.6190476190476191</v>
      </c>
      <c r="V49" s="22">
        <f t="shared" si="38"/>
        <v>16.285714285714285</v>
      </c>
      <c r="W49" s="22">
        <f t="shared" si="39"/>
        <v>100</v>
      </c>
    </row>
    <row r="50" spans="1:32" x14ac:dyDescent="0.2">
      <c r="A50" s="45" t="s">
        <v>5</v>
      </c>
      <c r="B50" s="95">
        <f t="shared" si="29"/>
        <v>1142</v>
      </c>
      <c r="C50" s="95">
        <f t="shared" si="29"/>
        <v>38</v>
      </c>
      <c r="D50" s="95">
        <f t="shared" si="29"/>
        <v>173</v>
      </c>
      <c r="E50" s="8">
        <f t="shared" si="30"/>
        <v>1353</v>
      </c>
      <c r="G50" s="45" t="s">
        <v>5</v>
      </c>
      <c r="H50" s="95">
        <f t="shared" si="31"/>
        <v>1154</v>
      </c>
      <c r="I50" s="95">
        <f t="shared" si="31"/>
        <v>49</v>
      </c>
      <c r="J50" s="95">
        <f t="shared" si="31"/>
        <v>180</v>
      </c>
      <c r="K50" s="76">
        <f t="shared" si="32"/>
        <v>1383</v>
      </c>
      <c r="M50" s="45" t="s">
        <v>5</v>
      </c>
      <c r="N50" s="22">
        <f t="shared" si="33"/>
        <v>84.405025868440504</v>
      </c>
      <c r="O50" s="22">
        <f t="shared" si="34"/>
        <v>2.8085735402808574</v>
      </c>
      <c r="P50" s="22">
        <f t="shared" si="35"/>
        <v>12.786400591278641</v>
      </c>
      <c r="Q50" s="22">
        <f t="shared" si="36"/>
        <v>100</v>
      </c>
      <c r="S50" s="45" t="s">
        <v>5</v>
      </c>
      <c r="T50" s="22">
        <f t="shared" si="40"/>
        <v>83.44179320318149</v>
      </c>
      <c r="U50" s="22">
        <f>(I50/K50%)</f>
        <v>3.5430224150397684</v>
      </c>
      <c r="V50" s="22">
        <f t="shared" si="38"/>
        <v>13.015184381778742</v>
      </c>
      <c r="W50" s="22">
        <f t="shared" si="39"/>
        <v>100</v>
      </c>
    </row>
    <row r="51" spans="1:32" x14ac:dyDescent="0.2">
      <c r="A51" s="45" t="s">
        <v>6</v>
      </c>
      <c r="B51" s="95">
        <f t="shared" si="29"/>
        <v>1251</v>
      </c>
      <c r="C51" s="95">
        <f t="shared" si="29"/>
        <v>37</v>
      </c>
      <c r="D51" s="95">
        <f t="shared" si="29"/>
        <v>119</v>
      </c>
      <c r="E51" s="8">
        <f t="shared" si="30"/>
        <v>1407</v>
      </c>
      <c r="G51" s="45" t="s">
        <v>6</v>
      </c>
      <c r="H51" s="95">
        <f t="shared" si="31"/>
        <v>1220</v>
      </c>
      <c r="I51" s="95">
        <f t="shared" si="31"/>
        <v>40</v>
      </c>
      <c r="J51" s="95">
        <f t="shared" si="31"/>
        <v>119</v>
      </c>
      <c r="K51" s="76">
        <f t="shared" si="32"/>
        <v>1379</v>
      </c>
      <c r="M51" s="45" t="s">
        <v>6</v>
      </c>
      <c r="N51" s="22">
        <f t="shared" si="33"/>
        <v>88.912579957356073</v>
      </c>
      <c r="O51" s="22">
        <f t="shared" si="34"/>
        <v>2.6297085998578535</v>
      </c>
      <c r="P51" s="22">
        <f t="shared" si="35"/>
        <v>8.4577114427860689</v>
      </c>
      <c r="Q51" s="22">
        <f t="shared" si="36"/>
        <v>99.999999999999986</v>
      </c>
      <c r="S51" s="45" t="s">
        <v>6</v>
      </c>
      <c r="T51" s="22">
        <f t="shared" si="40"/>
        <v>88.469905728788987</v>
      </c>
      <c r="U51" s="22">
        <f t="shared" si="37"/>
        <v>2.9006526468455403</v>
      </c>
      <c r="V51" s="22">
        <f t="shared" si="38"/>
        <v>8.6294416243654819</v>
      </c>
      <c r="W51" s="22">
        <f t="shared" si="39"/>
        <v>100.00000000000001</v>
      </c>
    </row>
    <row r="52" spans="1:32" x14ac:dyDescent="0.2">
      <c r="A52" s="45" t="s">
        <v>7</v>
      </c>
      <c r="B52" s="95">
        <f t="shared" si="29"/>
        <v>359</v>
      </c>
      <c r="C52" s="95">
        <f t="shared" si="29"/>
        <v>13</v>
      </c>
      <c r="D52" s="95">
        <f t="shared" si="29"/>
        <v>32</v>
      </c>
      <c r="E52" s="8">
        <f t="shared" si="30"/>
        <v>404</v>
      </c>
      <c r="G52" s="45" t="s">
        <v>7</v>
      </c>
      <c r="H52" s="95">
        <f t="shared" si="31"/>
        <v>438</v>
      </c>
      <c r="I52" s="95">
        <f t="shared" si="31"/>
        <v>29</v>
      </c>
      <c r="J52" s="95">
        <f t="shared" si="31"/>
        <v>31</v>
      </c>
      <c r="K52" s="76">
        <f>SUM(H52:J52)</f>
        <v>498</v>
      </c>
      <c r="M52" s="45" t="s">
        <v>7</v>
      </c>
      <c r="N52" s="22">
        <f t="shared" si="33"/>
        <v>88.861386138613867</v>
      </c>
      <c r="O52" s="22">
        <f t="shared" si="34"/>
        <v>3.217821782178218</v>
      </c>
      <c r="P52" s="22">
        <f t="shared" si="35"/>
        <v>7.9207920792079207</v>
      </c>
      <c r="Q52" s="22">
        <f t="shared" si="36"/>
        <v>100</v>
      </c>
      <c r="S52" s="45" t="s">
        <v>7</v>
      </c>
      <c r="T52" s="22">
        <f t="shared" si="40"/>
        <v>87.951807228915655</v>
      </c>
      <c r="U52" s="22">
        <f t="shared" si="37"/>
        <v>5.8232931726907626</v>
      </c>
      <c r="V52" s="22">
        <f t="shared" si="38"/>
        <v>6.2248995983935735</v>
      </c>
      <c r="W52" s="22">
        <f t="shared" si="39"/>
        <v>100</v>
      </c>
    </row>
    <row r="53" spans="1:32" x14ac:dyDescent="0.2">
      <c r="A53" s="45" t="s">
        <v>9</v>
      </c>
      <c r="B53" s="95">
        <f t="shared" si="29"/>
        <v>78</v>
      </c>
      <c r="C53" s="95">
        <f t="shared" si="29"/>
        <v>5</v>
      </c>
      <c r="D53" s="95">
        <f t="shared" si="29"/>
        <v>8</v>
      </c>
      <c r="E53" s="8">
        <f t="shared" si="30"/>
        <v>91</v>
      </c>
      <c r="G53" s="45" t="s">
        <v>9</v>
      </c>
      <c r="H53" s="95">
        <f t="shared" si="31"/>
        <v>83</v>
      </c>
      <c r="I53" s="95">
        <f t="shared" si="31"/>
        <v>3</v>
      </c>
      <c r="J53" s="95">
        <f t="shared" si="31"/>
        <v>6</v>
      </c>
      <c r="K53" s="76">
        <f t="shared" si="32"/>
        <v>92</v>
      </c>
      <c r="M53" s="45" t="s">
        <v>9</v>
      </c>
      <c r="N53" s="22">
        <f>(B53/E53%)</f>
        <v>85.714285714285708</v>
      </c>
      <c r="O53" s="22">
        <f t="shared" si="34"/>
        <v>5.4945054945054945</v>
      </c>
      <c r="P53" s="22">
        <f t="shared" si="35"/>
        <v>8.7912087912087902</v>
      </c>
      <c r="Q53" s="22">
        <f t="shared" si="36"/>
        <v>99.999999999999986</v>
      </c>
      <c r="S53" s="45" t="s">
        <v>9</v>
      </c>
      <c r="T53" s="22">
        <f t="shared" si="40"/>
        <v>90.217391304347828</v>
      </c>
      <c r="U53" s="22">
        <f t="shared" si="37"/>
        <v>3.2608695652173911</v>
      </c>
      <c r="V53" s="22">
        <f t="shared" si="38"/>
        <v>6.5217391304347823</v>
      </c>
      <c r="W53" s="22">
        <f t="shared" si="39"/>
        <v>100</v>
      </c>
    </row>
    <row r="54" spans="1:32" x14ac:dyDescent="0.2">
      <c r="A54" s="45" t="s">
        <v>10</v>
      </c>
      <c r="B54" s="95">
        <f t="shared" si="29"/>
        <v>38</v>
      </c>
      <c r="C54" s="95">
        <f t="shared" si="29"/>
        <v>2</v>
      </c>
      <c r="D54" s="95">
        <f t="shared" si="29"/>
        <v>2</v>
      </c>
      <c r="E54" s="8">
        <f t="shared" si="30"/>
        <v>42</v>
      </c>
      <c r="G54" s="45" t="s">
        <v>10</v>
      </c>
      <c r="H54" s="95">
        <f t="shared" si="31"/>
        <v>46</v>
      </c>
      <c r="I54" s="95">
        <f t="shared" si="31"/>
        <v>2</v>
      </c>
      <c r="J54" s="95">
        <f t="shared" si="31"/>
        <v>2</v>
      </c>
      <c r="K54" s="76">
        <f t="shared" si="32"/>
        <v>50</v>
      </c>
      <c r="M54" s="45" t="s">
        <v>10</v>
      </c>
      <c r="N54" s="22">
        <f t="shared" si="33"/>
        <v>90.476190476190482</v>
      </c>
      <c r="O54" s="22">
        <f t="shared" si="34"/>
        <v>4.7619047619047619</v>
      </c>
      <c r="P54" s="22">
        <f t="shared" si="35"/>
        <v>4.7619047619047619</v>
      </c>
      <c r="Q54" s="22">
        <f t="shared" si="36"/>
        <v>100</v>
      </c>
      <c r="S54" s="45" t="s">
        <v>10</v>
      </c>
      <c r="T54" s="22">
        <f t="shared" si="40"/>
        <v>92</v>
      </c>
      <c r="U54" s="22">
        <f t="shared" si="37"/>
        <v>4</v>
      </c>
      <c r="V54" s="22">
        <f t="shared" si="38"/>
        <v>4</v>
      </c>
      <c r="W54" s="22">
        <f t="shared" si="39"/>
        <v>100</v>
      </c>
    </row>
    <row r="55" spans="1:32" x14ac:dyDescent="0.2">
      <c r="A55" s="45" t="s">
        <v>11</v>
      </c>
      <c r="B55" s="95">
        <f t="shared" si="29"/>
        <v>19</v>
      </c>
      <c r="C55" s="95">
        <f t="shared" si="29"/>
        <v>1</v>
      </c>
      <c r="D55" s="95">
        <f t="shared" si="29"/>
        <v>2</v>
      </c>
      <c r="E55" s="8">
        <f t="shared" si="30"/>
        <v>22</v>
      </c>
      <c r="G55" s="45" t="s">
        <v>11</v>
      </c>
      <c r="H55" s="95">
        <f t="shared" si="31"/>
        <v>33</v>
      </c>
      <c r="I55" s="95">
        <f t="shared" si="31"/>
        <v>2</v>
      </c>
      <c r="J55" s="95">
        <f t="shared" si="31"/>
        <v>1</v>
      </c>
      <c r="K55" s="76">
        <f t="shared" si="32"/>
        <v>36</v>
      </c>
      <c r="M55" s="45" t="s">
        <v>11</v>
      </c>
      <c r="N55" s="22">
        <f t="shared" si="33"/>
        <v>86.36363636363636</v>
      </c>
      <c r="O55" s="22">
        <f t="shared" si="34"/>
        <v>4.5454545454545459</v>
      </c>
      <c r="P55" s="22">
        <f t="shared" si="35"/>
        <v>9.0909090909090917</v>
      </c>
      <c r="Q55" s="22">
        <f t="shared" si="36"/>
        <v>100</v>
      </c>
      <c r="S55" s="45" t="s">
        <v>11</v>
      </c>
      <c r="T55" s="22">
        <f t="shared" si="40"/>
        <v>91.666666666666671</v>
      </c>
      <c r="U55" s="22">
        <f t="shared" si="37"/>
        <v>5.5555555555555554</v>
      </c>
      <c r="V55" s="22">
        <f t="shared" si="38"/>
        <v>2.7777777777777777</v>
      </c>
      <c r="W55" s="22">
        <f t="shared" si="39"/>
        <v>100</v>
      </c>
    </row>
    <row r="56" spans="1:32" x14ac:dyDescent="0.2">
      <c r="A56" s="45" t="s">
        <v>12</v>
      </c>
      <c r="B56" s="95">
        <f t="shared" si="29"/>
        <v>8</v>
      </c>
      <c r="C56" s="95">
        <f t="shared" si="29"/>
        <v>2</v>
      </c>
      <c r="D56" s="95">
        <f t="shared" si="29"/>
        <v>0</v>
      </c>
      <c r="E56" s="8">
        <f t="shared" si="30"/>
        <v>10</v>
      </c>
      <c r="G56" s="45" t="s">
        <v>12</v>
      </c>
      <c r="H56" s="95">
        <f t="shared" ref="H56:J56" si="41">SUM(H16,H31)</f>
        <v>10</v>
      </c>
      <c r="I56" s="95">
        <f t="shared" si="41"/>
        <v>2</v>
      </c>
      <c r="J56" s="95">
        <f t="shared" si="41"/>
        <v>2</v>
      </c>
      <c r="K56" s="76">
        <f t="shared" si="32"/>
        <v>14</v>
      </c>
      <c r="M56" s="45" t="s">
        <v>12</v>
      </c>
      <c r="N56" s="22">
        <f t="shared" si="33"/>
        <v>80</v>
      </c>
      <c r="O56" s="22">
        <f t="shared" si="34"/>
        <v>20</v>
      </c>
      <c r="P56" s="22">
        <f t="shared" si="35"/>
        <v>0</v>
      </c>
      <c r="Q56" s="22">
        <f t="shared" si="36"/>
        <v>100</v>
      </c>
      <c r="S56" s="45" t="s">
        <v>12</v>
      </c>
      <c r="T56" s="22">
        <f t="shared" si="40"/>
        <v>71.428571428571416</v>
      </c>
      <c r="U56" s="22">
        <f t="shared" si="37"/>
        <v>14.285714285714285</v>
      </c>
      <c r="V56" s="22">
        <f>(J56/K56%)</f>
        <v>14.285714285714285</v>
      </c>
      <c r="W56" s="22">
        <f t="shared" si="39"/>
        <v>99.999999999999972</v>
      </c>
    </row>
    <row r="57" spans="1:32" x14ac:dyDescent="0.2">
      <c r="A57" s="45" t="s">
        <v>8</v>
      </c>
      <c r="B57" s="95">
        <f t="shared" ref="B57:E58" si="42">SUM(B17,B32,B37)</f>
        <v>4</v>
      </c>
      <c r="C57" s="95">
        <f t="shared" si="42"/>
        <v>0</v>
      </c>
      <c r="D57" s="95">
        <f t="shared" si="42"/>
        <v>1</v>
      </c>
      <c r="E57" s="95">
        <f t="shared" si="42"/>
        <v>5</v>
      </c>
      <c r="G57" s="45" t="s">
        <v>8</v>
      </c>
      <c r="H57" s="95">
        <f t="shared" ref="H57:K58" si="43">SUM(H17,H32,H37)</f>
        <v>7</v>
      </c>
      <c r="I57" s="95">
        <f t="shared" si="43"/>
        <v>0</v>
      </c>
      <c r="J57" s="95">
        <f t="shared" si="43"/>
        <v>1</v>
      </c>
      <c r="K57" s="95">
        <f t="shared" si="43"/>
        <v>8</v>
      </c>
      <c r="M57" s="45" t="s">
        <v>8</v>
      </c>
      <c r="N57" s="22">
        <f t="shared" si="33"/>
        <v>80</v>
      </c>
      <c r="O57" s="22">
        <f t="shared" si="34"/>
        <v>0</v>
      </c>
      <c r="P57" s="22">
        <f t="shared" si="35"/>
        <v>20</v>
      </c>
      <c r="Q57" s="22">
        <f t="shared" si="36"/>
        <v>100</v>
      </c>
      <c r="S57" s="45" t="s">
        <v>8</v>
      </c>
      <c r="T57" s="22">
        <f t="shared" si="40"/>
        <v>87.5</v>
      </c>
      <c r="U57" s="22">
        <f t="shared" si="37"/>
        <v>0</v>
      </c>
      <c r="V57" s="22">
        <f t="shared" si="38"/>
        <v>12.5</v>
      </c>
      <c r="W57" s="22">
        <f t="shared" si="39"/>
        <v>100</v>
      </c>
    </row>
    <row r="58" spans="1:32" ht="13.5" thickBot="1" x14ac:dyDescent="0.25">
      <c r="A58" s="46" t="s">
        <v>15</v>
      </c>
      <c r="B58" s="95">
        <f t="shared" si="42"/>
        <v>9</v>
      </c>
      <c r="C58" s="95">
        <f t="shared" si="42"/>
        <v>0</v>
      </c>
      <c r="D58" s="95">
        <f t="shared" si="42"/>
        <v>1</v>
      </c>
      <c r="E58" s="95">
        <f t="shared" si="42"/>
        <v>10</v>
      </c>
      <c r="G58" s="46" t="s">
        <v>15</v>
      </c>
      <c r="H58" s="95">
        <f t="shared" si="43"/>
        <v>9</v>
      </c>
      <c r="I58" s="95">
        <f t="shared" si="43"/>
        <v>0</v>
      </c>
      <c r="J58" s="95">
        <f t="shared" si="43"/>
        <v>0</v>
      </c>
      <c r="K58" s="95">
        <f t="shared" si="43"/>
        <v>9</v>
      </c>
      <c r="M58" s="46" t="s">
        <v>15</v>
      </c>
      <c r="N58" s="23">
        <f t="shared" si="33"/>
        <v>90</v>
      </c>
      <c r="O58" s="23">
        <f t="shared" si="34"/>
        <v>0</v>
      </c>
      <c r="P58" s="23">
        <f t="shared" si="35"/>
        <v>10</v>
      </c>
      <c r="Q58" s="23">
        <f t="shared" si="36"/>
        <v>100</v>
      </c>
      <c r="S58" s="46" t="s">
        <v>15</v>
      </c>
      <c r="T58" s="23">
        <f t="shared" si="40"/>
        <v>100</v>
      </c>
      <c r="U58" s="23">
        <f t="shared" si="37"/>
        <v>0</v>
      </c>
      <c r="V58" s="23">
        <f t="shared" si="38"/>
        <v>0</v>
      </c>
      <c r="W58" s="23">
        <f t="shared" si="39"/>
        <v>100</v>
      </c>
    </row>
    <row r="59" spans="1:32" ht="13.5" thickBot="1" x14ac:dyDescent="0.25">
      <c r="A59" s="50" t="s">
        <v>49</v>
      </c>
      <c r="B59" s="28">
        <f>SUM(B47:B58)</f>
        <v>4781</v>
      </c>
      <c r="C59" s="28">
        <f>SUM(C47:C58)</f>
        <v>219</v>
      </c>
      <c r="D59" s="28">
        <f>SUM(D47:D58)</f>
        <v>782</v>
      </c>
      <c r="E59" s="27">
        <f>SUM(E47:E58)</f>
        <v>5782</v>
      </c>
      <c r="G59" s="50" t="s">
        <v>49</v>
      </c>
      <c r="H59" s="79">
        <f>SUM(H47:H58)</f>
        <v>4897</v>
      </c>
      <c r="I59" s="79">
        <f>SUM(I47:I58)</f>
        <v>260</v>
      </c>
      <c r="J59" s="79">
        <f>SUM(J47:J58)</f>
        <v>717</v>
      </c>
      <c r="K59" s="79">
        <f>SUM(K47:K58)</f>
        <v>5874</v>
      </c>
      <c r="L59" s="2"/>
      <c r="M59" s="50" t="s">
        <v>49</v>
      </c>
      <c r="N59" s="26">
        <f>(B59/E59%)</f>
        <v>82.687651331719124</v>
      </c>
      <c r="O59" s="26">
        <f t="shared" si="34"/>
        <v>3.7876167416118989</v>
      </c>
      <c r="P59" s="26">
        <f t="shared" si="35"/>
        <v>13.524731926668972</v>
      </c>
      <c r="Q59" s="33">
        <f t="shared" si="36"/>
        <v>100</v>
      </c>
      <c r="S59" s="50" t="s">
        <v>49</v>
      </c>
      <c r="T59" s="26">
        <f t="shared" si="40"/>
        <v>83.367381681988419</v>
      </c>
      <c r="U59" s="26">
        <f t="shared" si="37"/>
        <v>4.4262853251617296</v>
      </c>
      <c r="V59" s="26">
        <f t="shared" si="38"/>
        <v>12.206332992849847</v>
      </c>
      <c r="W59" s="33">
        <f t="shared" si="39"/>
        <v>100</v>
      </c>
    </row>
    <row r="60" spans="1:32" x14ac:dyDescent="0.2">
      <c r="Z60" s="2" t="s">
        <v>77</v>
      </c>
      <c r="AF60" s="2" t="s">
        <v>77</v>
      </c>
    </row>
    <row r="62" spans="1:32" ht="25.5" x14ac:dyDescent="0.2">
      <c r="A62" s="83" t="s">
        <v>85</v>
      </c>
      <c r="B62" s="84" t="s">
        <v>50</v>
      </c>
      <c r="C62" s="115" t="s">
        <v>86</v>
      </c>
      <c r="D62" s="84" t="s">
        <v>52</v>
      </c>
      <c r="E62" s="84" t="s">
        <v>70</v>
      </c>
      <c r="F62" s="116"/>
      <c r="G62" s="83" t="s">
        <v>112</v>
      </c>
      <c r="H62" s="84" t="s">
        <v>50</v>
      </c>
      <c r="I62" s="115" t="s">
        <v>86</v>
      </c>
      <c r="J62" s="84" t="s">
        <v>52</v>
      </c>
      <c r="K62" s="84" t="s">
        <v>70</v>
      </c>
      <c r="L62" s="85"/>
      <c r="M62" s="86" t="s">
        <v>85</v>
      </c>
      <c r="N62" s="87" t="s">
        <v>53</v>
      </c>
      <c r="O62" s="87" t="s">
        <v>54</v>
      </c>
      <c r="P62" s="87" t="s">
        <v>55</v>
      </c>
      <c r="Q62" s="87" t="s">
        <v>71</v>
      </c>
      <c r="R62" s="85"/>
      <c r="S62" s="86" t="s">
        <v>112</v>
      </c>
      <c r="T62" s="87" t="s">
        <v>53</v>
      </c>
      <c r="U62" s="87" t="s">
        <v>54</v>
      </c>
      <c r="V62" s="87" t="s">
        <v>55</v>
      </c>
      <c r="W62" s="87" t="s">
        <v>71</v>
      </c>
      <c r="Z62" s="88" t="s">
        <v>130</v>
      </c>
      <c r="AA62" s="30" t="s">
        <v>53</v>
      </c>
      <c r="AB62" s="30" t="s">
        <v>89</v>
      </c>
      <c r="AC62" s="30" t="s">
        <v>55</v>
      </c>
      <c r="AD62" s="30" t="s">
        <v>17</v>
      </c>
    </row>
    <row r="63" spans="1:32" x14ac:dyDescent="0.2">
      <c r="A63" s="45" t="s">
        <v>74</v>
      </c>
      <c r="B63" s="95">
        <f>SUM(B7:B12)</f>
        <v>721</v>
      </c>
      <c r="C63" s="44">
        <f>SUM(C7:C12)</f>
        <v>51</v>
      </c>
      <c r="D63" s="44">
        <f>SUM(D7:D12)</f>
        <v>137</v>
      </c>
      <c r="E63" s="8">
        <f>SUM(B63:D63)</f>
        <v>909</v>
      </c>
      <c r="G63" s="45" t="s">
        <v>74</v>
      </c>
      <c r="H63" s="95">
        <f>SUM(H7:H12)</f>
        <v>817</v>
      </c>
      <c r="I63" s="95">
        <f>SUM(I7:I12)</f>
        <v>75</v>
      </c>
      <c r="J63" s="95">
        <f>SUM(J7:J12)</f>
        <v>117</v>
      </c>
      <c r="K63" s="76">
        <f>SUM(H63:J63)</f>
        <v>1009</v>
      </c>
      <c r="M63" s="45" t="s">
        <v>74</v>
      </c>
      <c r="N63" s="22">
        <f>(B63/E63%)</f>
        <v>79.317931793179312</v>
      </c>
      <c r="O63" s="22">
        <f>(C63/E63%)</f>
        <v>5.6105610561056105</v>
      </c>
      <c r="P63" s="22">
        <f>(D63/E63%)</f>
        <v>15.071507150715071</v>
      </c>
      <c r="Q63" s="22">
        <f>SUM(N63:P63)</f>
        <v>100</v>
      </c>
      <c r="S63" s="45" t="s">
        <v>74</v>
      </c>
      <c r="T63" s="22">
        <f>(H63/K63%)</f>
        <v>80.971258671952427</v>
      </c>
      <c r="U63" s="22">
        <f>(I63/K63%)</f>
        <v>7.4331020812685829</v>
      </c>
      <c r="V63" s="22">
        <f>(J63/K63%)</f>
        <v>11.595639246778989</v>
      </c>
      <c r="W63" s="22">
        <f>SUM(T63:V63)</f>
        <v>100</v>
      </c>
      <c r="Z63" s="117" t="s">
        <v>92</v>
      </c>
      <c r="AA63" s="118">
        <f>SUM(N63)</f>
        <v>79.317931793179312</v>
      </c>
      <c r="AB63" s="118">
        <f t="shared" ref="AB63:AD64" si="44">SUM(O63)</f>
        <v>5.6105610561056105</v>
      </c>
      <c r="AC63" s="118">
        <f t="shared" si="44"/>
        <v>15.071507150715071</v>
      </c>
      <c r="AD63" s="118">
        <f t="shared" si="44"/>
        <v>100</v>
      </c>
    </row>
    <row r="64" spans="1:32" ht="13.5" thickBot="1" x14ac:dyDescent="0.25">
      <c r="A64" s="45" t="s">
        <v>75</v>
      </c>
      <c r="B64" s="44">
        <f>SUM(B13:B18)</f>
        <v>155</v>
      </c>
      <c r="C64" s="44">
        <f>SUM(C13:C18)</f>
        <v>10</v>
      </c>
      <c r="D64" s="44">
        <f>SUM(D13:D18)</f>
        <v>14</v>
      </c>
      <c r="E64" s="8">
        <f>SUM(B64:D64)</f>
        <v>179</v>
      </c>
      <c r="G64" s="45" t="s">
        <v>75</v>
      </c>
      <c r="H64" s="95">
        <f>SUM(H13:H18)</f>
        <v>184</v>
      </c>
      <c r="I64" s="95">
        <f>SUM(I13:I18)</f>
        <v>9</v>
      </c>
      <c r="J64" s="95">
        <f>SUM(J13:J18)</f>
        <v>12</v>
      </c>
      <c r="K64" s="76">
        <f>SUM(H64:J64)</f>
        <v>205</v>
      </c>
      <c r="M64" s="45" t="s">
        <v>75</v>
      </c>
      <c r="N64" s="22">
        <f>(B64/E64%)</f>
        <v>86.592178770949715</v>
      </c>
      <c r="O64" s="22">
        <f>(C64/E64%)</f>
        <v>5.5865921787709496</v>
      </c>
      <c r="P64" s="22">
        <f>(D64/E64%)</f>
        <v>7.8212290502793298</v>
      </c>
      <c r="Q64" s="22">
        <f>SUM(N64:P64)</f>
        <v>100</v>
      </c>
      <c r="S64" s="45" t="s">
        <v>75</v>
      </c>
      <c r="T64" s="22">
        <f>(H64/K64%)</f>
        <v>89.756097560975618</v>
      </c>
      <c r="U64" s="22">
        <f>(I64/K64%)</f>
        <v>4.3902439024390247</v>
      </c>
      <c r="V64" s="22">
        <f>(J64/K64%)</f>
        <v>5.8536585365853666</v>
      </c>
      <c r="W64" s="22">
        <f>SUM(T64:V64)</f>
        <v>100.00000000000001</v>
      </c>
      <c r="Z64" s="117" t="s">
        <v>93</v>
      </c>
      <c r="AA64" s="118">
        <f>SUM(N64)</f>
        <v>86.592178770949715</v>
      </c>
      <c r="AB64" s="118">
        <f t="shared" si="44"/>
        <v>5.5865921787709496</v>
      </c>
      <c r="AC64" s="118">
        <f t="shared" si="44"/>
        <v>7.8212290502793298</v>
      </c>
      <c r="AD64" s="118">
        <f t="shared" si="44"/>
        <v>100</v>
      </c>
    </row>
    <row r="65" spans="1:30" ht="13.5" thickBot="1" x14ac:dyDescent="0.25">
      <c r="A65" s="50" t="s">
        <v>49</v>
      </c>
      <c r="B65" s="28">
        <f>SUM(B63:B64)</f>
        <v>876</v>
      </c>
      <c r="C65" s="28">
        <f>SUM(C63:C64)</f>
        <v>61</v>
      </c>
      <c r="D65" s="28">
        <f>SUM(D63:D64)</f>
        <v>151</v>
      </c>
      <c r="E65" s="27">
        <f>SUM(E63:E64)</f>
        <v>1088</v>
      </c>
      <c r="G65" s="50" t="s">
        <v>49</v>
      </c>
      <c r="H65" s="79">
        <f>SUM(H63:H64)</f>
        <v>1001</v>
      </c>
      <c r="I65" s="79">
        <f>SUM(I63:I64)</f>
        <v>84</v>
      </c>
      <c r="J65" s="79">
        <f>SUM(J63:J64)</f>
        <v>129</v>
      </c>
      <c r="K65" s="80">
        <f>SUM(K63:K64)</f>
        <v>1214</v>
      </c>
      <c r="L65" s="2"/>
      <c r="M65" s="50" t="s">
        <v>49</v>
      </c>
      <c r="N65" s="26">
        <f>(B65/E65%)</f>
        <v>80.514705882352942</v>
      </c>
      <c r="O65" s="26">
        <f>(C65/E65%)</f>
        <v>5.6066176470588234</v>
      </c>
      <c r="P65" s="26">
        <f>(D65/E65%)</f>
        <v>13.878676470588234</v>
      </c>
      <c r="Q65" s="33">
        <f>SUM(N65:P65)</f>
        <v>100</v>
      </c>
      <c r="S65" s="50" t="s">
        <v>49</v>
      </c>
      <c r="T65" s="26">
        <f>(H65/K65%)</f>
        <v>82.454695222405263</v>
      </c>
      <c r="U65" s="26">
        <f>(I65/K65%)</f>
        <v>6.9192751235584842</v>
      </c>
      <c r="V65" s="26">
        <f>(J65/K65%)</f>
        <v>10.626029654036243</v>
      </c>
      <c r="W65" s="33">
        <f>SUM(T65:V65)</f>
        <v>99.999999999999986</v>
      </c>
      <c r="Z65" s="117" t="s">
        <v>95</v>
      </c>
      <c r="AA65" s="118">
        <f t="shared" ref="AA65:AD66" si="45">SUM(N68)</f>
        <v>83.1877264010228</v>
      </c>
      <c r="AB65" s="118">
        <f t="shared" si="45"/>
        <v>3.366716386106968</v>
      </c>
      <c r="AC65" s="118">
        <f t="shared" si="45"/>
        <v>13.445557212870233</v>
      </c>
      <c r="AD65" s="118">
        <f t="shared" si="45"/>
        <v>100</v>
      </c>
    </row>
    <row r="66" spans="1:30" x14ac:dyDescent="0.2">
      <c r="Z66" s="117" t="s">
        <v>96</v>
      </c>
      <c r="AA66" s="118">
        <f t="shared" si="45"/>
        <v>100</v>
      </c>
      <c r="AB66" s="118">
        <f t="shared" si="45"/>
        <v>0</v>
      </c>
      <c r="AC66" s="118">
        <f t="shared" si="45"/>
        <v>0</v>
      </c>
      <c r="AD66" s="118">
        <f t="shared" si="45"/>
        <v>100</v>
      </c>
    </row>
    <row r="67" spans="1:30" ht="25.5" x14ac:dyDescent="0.2">
      <c r="A67" s="83" t="s">
        <v>88</v>
      </c>
      <c r="B67" s="84" t="s">
        <v>50</v>
      </c>
      <c r="C67" s="115" t="s">
        <v>86</v>
      </c>
      <c r="D67" s="84" t="s">
        <v>52</v>
      </c>
      <c r="E67" s="84" t="s">
        <v>70</v>
      </c>
      <c r="F67" s="116"/>
      <c r="G67" s="83" t="s">
        <v>113</v>
      </c>
      <c r="H67" s="84" t="s">
        <v>50</v>
      </c>
      <c r="I67" s="115" t="s">
        <v>86</v>
      </c>
      <c r="J67" s="84" t="s">
        <v>52</v>
      </c>
      <c r="K67" s="84" t="s">
        <v>70</v>
      </c>
      <c r="L67" s="85"/>
      <c r="M67" s="86" t="s">
        <v>88</v>
      </c>
      <c r="N67" s="87" t="s">
        <v>53</v>
      </c>
      <c r="O67" s="87" t="s">
        <v>54</v>
      </c>
      <c r="P67" s="87" t="s">
        <v>55</v>
      </c>
      <c r="Q67" s="87" t="s">
        <v>71</v>
      </c>
      <c r="R67" s="85"/>
      <c r="S67" s="86" t="s">
        <v>120</v>
      </c>
      <c r="T67" s="87" t="s">
        <v>53</v>
      </c>
      <c r="U67" s="87" t="s">
        <v>54</v>
      </c>
      <c r="V67" s="87" t="s">
        <v>55</v>
      </c>
      <c r="W67" s="87" t="s">
        <v>71</v>
      </c>
      <c r="Z67" s="117" t="s">
        <v>94</v>
      </c>
      <c r="AA67" s="118">
        <f>SUM(N75)</f>
        <v>82.687651331719124</v>
      </c>
      <c r="AB67" s="118">
        <f>SUM(O75)</f>
        <v>3.7876167416118989</v>
      </c>
      <c r="AC67" s="118">
        <f>SUM(P75)</f>
        <v>13.524731926668972</v>
      </c>
      <c r="AD67" s="118">
        <f>SUM(Q75)</f>
        <v>100</v>
      </c>
    </row>
    <row r="68" spans="1:30" x14ac:dyDescent="0.2">
      <c r="A68" s="45" t="s">
        <v>74</v>
      </c>
      <c r="B68" s="44">
        <f>SUM(B22:B27)</f>
        <v>3904</v>
      </c>
      <c r="C68" s="44">
        <f>SUM(C22:C27)</f>
        <v>158</v>
      </c>
      <c r="D68" s="44">
        <f>SUM(D22:D27)</f>
        <v>631</v>
      </c>
      <c r="E68" s="8">
        <f>SUM(B68:D68)</f>
        <v>4693</v>
      </c>
      <c r="G68" s="45" t="s">
        <v>74</v>
      </c>
      <c r="H68" s="95">
        <f>SUM(H22:H27)</f>
        <v>3892</v>
      </c>
      <c r="I68" s="95">
        <f>SUM(I22:I27)</f>
        <v>176</v>
      </c>
      <c r="J68" s="95">
        <f>SUM(J22:J27)</f>
        <v>588</v>
      </c>
      <c r="K68" s="95">
        <f>SUM(K22:K27)</f>
        <v>4656</v>
      </c>
      <c r="M68" s="45" t="s">
        <v>74</v>
      </c>
      <c r="N68" s="22">
        <f>(B68/E68%)</f>
        <v>83.1877264010228</v>
      </c>
      <c r="O68" s="22">
        <f>(C68/E68%)</f>
        <v>3.366716386106968</v>
      </c>
      <c r="P68" s="22">
        <f>(D68/E68%)</f>
        <v>13.445557212870233</v>
      </c>
      <c r="Q68" s="22">
        <f>SUM(N68:P68)</f>
        <v>100</v>
      </c>
      <c r="S68" s="45" t="s">
        <v>74</v>
      </c>
      <c r="T68" s="22">
        <f>(H68/K68%)</f>
        <v>83.591065292096218</v>
      </c>
      <c r="U68" s="22">
        <f>(I68/K68%)</f>
        <v>3.7800687285223367</v>
      </c>
      <c r="V68" s="22">
        <f>(J68/K68%)</f>
        <v>12.628865979381443</v>
      </c>
      <c r="W68" s="22">
        <f>SUM(T68:V68)</f>
        <v>100</v>
      </c>
      <c r="Z68" s="119" t="s">
        <v>125</v>
      </c>
      <c r="AA68" s="120">
        <f t="shared" ref="AA68:AD69" si="46">SUM(T63)</f>
        <v>80.971258671952427</v>
      </c>
      <c r="AB68" s="120">
        <f t="shared" si="46"/>
        <v>7.4331020812685829</v>
      </c>
      <c r="AC68" s="120">
        <f t="shared" si="46"/>
        <v>11.595639246778989</v>
      </c>
      <c r="AD68" s="120">
        <f t="shared" si="46"/>
        <v>100</v>
      </c>
    </row>
    <row r="69" spans="1:30" ht="13.5" thickBot="1" x14ac:dyDescent="0.25">
      <c r="A69" s="45" t="s">
        <v>75</v>
      </c>
      <c r="B69" s="95">
        <f>SUM(B28:B33,B38)</f>
        <v>1</v>
      </c>
      <c r="C69" s="95">
        <f>SUM(C28:C33,C38)</f>
        <v>0</v>
      </c>
      <c r="D69" s="95">
        <f>SUM(D28:D33,D38)</f>
        <v>0</v>
      </c>
      <c r="E69" s="8">
        <f>SUM(B69:D69)</f>
        <v>1</v>
      </c>
      <c r="G69" s="45" t="s">
        <v>75</v>
      </c>
      <c r="H69" s="95">
        <f>SUM(H28:H33,H37:H38)</f>
        <v>4</v>
      </c>
      <c r="I69" s="95">
        <f>SUM(I28:I33,I37:I38)</f>
        <v>0</v>
      </c>
      <c r="J69" s="95">
        <f>SUM(J28:J33,J37:J38)</f>
        <v>0</v>
      </c>
      <c r="K69" s="95">
        <f>SUM(K28:K33,K37:K38)</f>
        <v>4</v>
      </c>
      <c r="M69" s="45" t="s">
        <v>75</v>
      </c>
      <c r="N69" s="22">
        <f>(B69/E69%)</f>
        <v>100</v>
      </c>
      <c r="O69" s="22">
        <f>(C69/E69%)</f>
        <v>0</v>
      </c>
      <c r="P69" s="22">
        <f>(D69/E69%)</f>
        <v>0</v>
      </c>
      <c r="Q69" s="22">
        <f>SUM(N69:P69)</f>
        <v>100</v>
      </c>
      <c r="S69" s="45" t="s">
        <v>75</v>
      </c>
      <c r="T69" s="22">
        <f>(H69/K69%)</f>
        <v>100</v>
      </c>
      <c r="U69" s="22">
        <f>(I69/K69%)</f>
        <v>0</v>
      </c>
      <c r="V69" s="22">
        <f>(J69/K69%)</f>
        <v>0</v>
      </c>
      <c r="W69" s="22">
        <f>SUM(T69:V69)</f>
        <v>100</v>
      </c>
      <c r="Z69" s="119" t="s">
        <v>126</v>
      </c>
      <c r="AA69" s="120">
        <f t="shared" si="46"/>
        <v>89.756097560975618</v>
      </c>
      <c r="AB69" s="120">
        <f t="shared" si="46"/>
        <v>4.3902439024390247</v>
      </c>
      <c r="AC69" s="120">
        <f t="shared" si="46"/>
        <v>5.8536585365853666</v>
      </c>
      <c r="AD69" s="120">
        <f t="shared" si="46"/>
        <v>100.00000000000001</v>
      </c>
    </row>
    <row r="70" spans="1:30" ht="13.5" thickBot="1" x14ac:dyDescent="0.25">
      <c r="A70" s="50" t="s">
        <v>49</v>
      </c>
      <c r="B70" s="28">
        <f>SUM(B68:B69)</f>
        <v>3905</v>
      </c>
      <c r="C70" s="28">
        <f>SUM(C68:C69)</f>
        <v>158</v>
      </c>
      <c r="D70" s="28">
        <f>SUM(D68:D69)</f>
        <v>631</v>
      </c>
      <c r="E70" s="27">
        <f>SUM(E68:E69)</f>
        <v>4694</v>
      </c>
      <c r="G70" s="50" t="s">
        <v>49</v>
      </c>
      <c r="H70" s="79">
        <f>SUM(H68:H69)</f>
        <v>3896</v>
      </c>
      <c r="I70" s="79">
        <f>SUM(I68:I69)</f>
        <v>176</v>
      </c>
      <c r="J70" s="79">
        <f>SUM(J68:J69)</f>
        <v>588</v>
      </c>
      <c r="K70" s="80">
        <f>SUM(K68:K69)</f>
        <v>4660</v>
      </c>
      <c r="L70" s="2"/>
      <c r="M70" s="50" t="s">
        <v>49</v>
      </c>
      <c r="N70" s="26">
        <f>(B70/E70%)</f>
        <v>83.191308052833406</v>
      </c>
      <c r="O70" s="26">
        <f>(C70/E70%)</f>
        <v>3.3659991478483171</v>
      </c>
      <c r="P70" s="26">
        <f>(D70/E70%)</f>
        <v>13.44269279931828</v>
      </c>
      <c r="Q70" s="33">
        <f>SUM(N70:P70)</f>
        <v>100</v>
      </c>
      <c r="S70" s="50" t="s">
        <v>49</v>
      </c>
      <c r="T70" s="26">
        <f>(H70/K70%)</f>
        <v>83.605150214592271</v>
      </c>
      <c r="U70" s="26">
        <f>(I70/K70%)</f>
        <v>3.7768240343347639</v>
      </c>
      <c r="V70" s="26">
        <f>(J70/K70%)</f>
        <v>12.618025751072961</v>
      </c>
      <c r="W70" s="33">
        <f>SUM(T70:V70)</f>
        <v>100</v>
      </c>
      <c r="Z70" s="119" t="s">
        <v>127</v>
      </c>
      <c r="AA70" s="120">
        <f t="shared" ref="AA70:AD71" si="47">SUM(T68)</f>
        <v>83.591065292096218</v>
      </c>
      <c r="AB70" s="120">
        <f t="shared" si="47"/>
        <v>3.7800687285223367</v>
      </c>
      <c r="AC70" s="120">
        <f t="shared" si="47"/>
        <v>12.628865979381443</v>
      </c>
      <c r="AD70" s="120">
        <f t="shared" si="47"/>
        <v>100</v>
      </c>
    </row>
    <row r="71" spans="1:30" x14ac:dyDescent="0.2">
      <c r="A71" s="89"/>
      <c r="B71" s="19"/>
      <c r="C71" s="19"/>
      <c r="D71" s="19"/>
      <c r="E71" s="19"/>
      <c r="G71" s="89"/>
      <c r="H71" s="90"/>
      <c r="I71" s="90"/>
      <c r="J71" s="90"/>
      <c r="K71" s="90"/>
      <c r="L71" s="2"/>
      <c r="M71" s="89"/>
      <c r="N71" s="91"/>
      <c r="O71" s="91"/>
      <c r="P71" s="91"/>
      <c r="Q71" s="91"/>
      <c r="S71" s="89"/>
      <c r="T71" s="91"/>
      <c r="U71" s="91"/>
      <c r="V71" s="91"/>
      <c r="W71" s="91"/>
      <c r="Z71" s="119" t="s">
        <v>128</v>
      </c>
      <c r="AA71" s="120">
        <f t="shared" si="47"/>
        <v>100</v>
      </c>
      <c r="AB71" s="120">
        <f t="shared" si="47"/>
        <v>0</v>
      </c>
      <c r="AC71" s="120">
        <f t="shared" si="47"/>
        <v>0</v>
      </c>
      <c r="AD71" s="120">
        <f t="shared" si="47"/>
        <v>100</v>
      </c>
    </row>
    <row r="72" spans="1:30" ht="25.5" x14ac:dyDescent="0.2">
      <c r="A72" s="53" t="s">
        <v>90</v>
      </c>
      <c r="B72" s="84" t="s">
        <v>50</v>
      </c>
      <c r="C72" s="115" t="s">
        <v>86</v>
      </c>
      <c r="D72" s="84" t="s">
        <v>52</v>
      </c>
      <c r="E72" s="84" t="s">
        <v>70</v>
      </c>
      <c r="F72" s="116"/>
      <c r="G72" s="83" t="s">
        <v>119</v>
      </c>
      <c r="H72" s="84" t="s">
        <v>50</v>
      </c>
      <c r="I72" s="115" t="s">
        <v>86</v>
      </c>
      <c r="J72" s="84" t="s">
        <v>52</v>
      </c>
      <c r="K72" s="84" t="s">
        <v>70</v>
      </c>
      <c r="L72" s="85"/>
      <c r="M72" s="29" t="s">
        <v>90</v>
      </c>
      <c r="N72" s="87" t="s">
        <v>50</v>
      </c>
      <c r="O72" s="87" t="s">
        <v>51</v>
      </c>
      <c r="P72" s="87" t="s">
        <v>52</v>
      </c>
      <c r="Q72" s="87" t="s">
        <v>70</v>
      </c>
      <c r="R72" s="85"/>
      <c r="S72" s="86" t="s">
        <v>120</v>
      </c>
      <c r="T72" s="87" t="s">
        <v>50</v>
      </c>
      <c r="U72" s="87" t="s">
        <v>51</v>
      </c>
      <c r="V72" s="87" t="s">
        <v>52</v>
      </c>
      <c r="W72" s="87" t="s">
        <v>70</v>
      </c>
      <c r="Z72" s="119" t="s">
        <v>129</v>
      </c>
      <c r="AA72" s="120">
        <f>SUM(T75)</f>
        <v>83.367381681988419</v>
      </c>
      <c r="AB72" s="120">
        <f>SUM(U75)</f>
        <v>4.4262853251617296</v>
      </c>
      <c r="AC72" s="120">
        <f>SUM(V75)</f>
        <v>12.206332992849847</v>
      </c>
      <c r="AD72" s="120">
        <f>SUM(W75)</f>
        <v>100</v>
      </c>
    </row>
    <row r="73" spans="1:30" x14ac:dyDescent="0.2">
      <c r="A73" s="45" t="s">
        <v>74</v>
      </c>
      <c r="B73" s="44">
        <f t="shared" ref="B73:D74" si="48">SUM(B68,B63)</f>
        <v>4625</v>
      </c>
      <c r="C73" s="44">
        <f t="shared" si="48"/>
        <v>209</v>
      </c>
      <c r="D73" s="44">
        <f t="shared" si="48"/>
        <v>768</v>
      </c>
      <c r="E73" s="8">
        <f>SUM(B73:D73)</f>
        <v>5602</v>
      </c>
      <c r="G73" s="45" t="s">
        <v>74</v>
      </c>
      <c r="H73" s="95">
        <f>SUM(H63,H68)</f>
        <v>4709</v>
      </c>
      <c r="I73" s="95">
        <f t="shared" ref="I73:J74" si="49">SUM(I63,I68)</f>
        <v>251</v>
      </c>
      <c r="J73" s="95">
        <f t="shared" si="49"/>
        <v>705</v>
      </c>
      <c r="K73" s="92">
        <f>SUM(H73:J73)</f>
        <v>5665</v>
      </c>
      <c r="M73" s="45" t="s">
        <v>74</v>
      </c>
      <c r="N73" s="22">
        <f>(B73/E73%)</f>
        <v>82.55980007140306</v>
      </c>
      <c r="O73" s="22">
        <f>(C73/E73%)</f>
        <v>3.7308104248482681</v>
      </c>
      <c r="P73" s="22">
        <f>(D73/E73%)</f>
        <v>13.70938950374866</v>
      </c>
      <c r="Q73" s="22">
        <f>SUM(N73:P73)</f>
        <v>100</v>
      </c>
      <c r="S73" s="45" t="s">
        <v>74</v>
      </c>
      <c r="T73" s="22">
        <f>(H73/K73%)</f>
        <v>83.124448367166821</v>
      </c>
      <c r="U73" s="22">
        <f>(I73/K73%)</f>
        <v>4.4307149161518096</v>
      </c>
      <c r="V73" s="22">
        <f>(J73/K73%)</f>
        <v>12.444836716681378</v>
      </c>
      <c r="W73" s="22">
        <f>SUM(T73:V73)</f>
        <v>100.00000000000001</v>
      </c>
    </row>
    <row r="74" spans="1:30" ht="13.5" thickBot="1" x14ac:dyDescent="0.25">
      <c r="A74" s="45" t="s">
        <v>75</v>
      </c>
      <c r="B74" s="44">
        <f t="shared" si="48"/>
        <v>156</v>
      </c>
      <c r="C74" s="44">
        <f t="shared" si="48"/>
        <v>10</v>
      </c>
      <c r="D74" s="44">
        <f>SUM(D69,D64)</f>
        <v>14</v>
      </c>
      <c r="E74" s="8">
        <f>SUM(B74:D74)</f>
        <v>180</v>
      </c>
      <c r="G74" s="45" t="s">
        <v>75</v>
      </c>
      <c r="H74" s="95">
        <f>SUM(H64,H69)</f>
        <v>188</v>
      </c>
      <c r="I74" s="95">
        <f t="shared" si="49"/>
        <v>9</v>
      </c>
      <c r="J74" s="95">
        <f t="shared" si="49"/>
        <v>12</v>
      </c>
      <c r="K74" s="92">
        <f>SUM(H74:J74)</f>
        <v>209</v>
      </c>
      <c r="M74" s="45" t="s">
        <v>75</v>
      </c>
      <c r="N74" s="22">
        <f>(B74/E74%)</f>
        <v>86.666666666666671</v>
      </c>
      <c r="O74" s="22">
        <f>(C74/E74%)</f>
        <v>5.5555555555555554</v>
      </c>
      <c r="P74" s="22">
        <f>(D74/E74%)</f>
        <v>7.7777777777777777</v>
      </c>
      <c r="Q74" s="22">
        <f>SUM(N74:P74)</f>
        <v>100</v>
      </c>
      <c r="S74" s="45" t="s">
        <v>75</v>
      </c>
      <c r="T74" s="22">
        <f>(H74/K74%)</f>
        <v>89.95215311004786</v>
      </c>
      <c r="U74" s="22">
        <f>(I74/K74%)</f>
        <v>4.3062200956937806</v>
      </c>
      <c r="V74" s="22">
        <f>(J74/K74%)</f>
        <v>5.7416267942583739</v>
      </c>
      <c r="W74" s="22">
        <f>SUM(T74:V74)</f>
        <v>100.00000000000001</v>
      </c>
      <c r="Z74" s="35" t="s">
        <v>78</v>
      </c>
    </row>
    <row r="75" spans="1:30" ht="13.5" thickBot="1" x14ac:dyDescent="0.25">
      <c r="A75" s="50" t="s">
        <v>49</v>
      </c>
      <c r="B75" s="28">
        <f>SUM(B73:B74)</f>
        <v>4781</v>
      </c>
      <c r="C75" s="28">
        <f>SUM(C73:C74)</f>
        <v>219</v>
      </c>
      <c r="D75" s="28">
        <f>SUM(D73:D74)</f>
        <v>782</v>
      </c>
      <c r="E75" s="27">
        <f>SUM(E73:E74)</f>
        <v>5782</v>
      </c>
      <c r="G75" s="50" t="s">
        <v>49</v>
      </c>
      <c r="H75" s="79">
        <f>SUM(H73:H74)</f>
        <v>4897</v>
      </c>
      <c r="I75" s="79">
        <f>SUM(I73:I74)</f>
        <v>260</v>
      </c>
      <c r="J75" s="79">
        <f>SUM(J73:J74)</f>
        <v>717</v>
      </c>
      <c r="K75" s="80">
        <f>SUM(K73:K74)</f>
        <v>5874</v>
      </c>
      <c r="L75" s="2"/>
      <c r="M75" s="50" t="s">
        <v>49</v>
      </c>
      <c r="N75" s="26">
        <f>(B75/E75%)</f>
        <v>82.687651331719124</v>
      </c>
      <c r="O75" s="26">
        <f>(C75/E75%)</f>
        <v>3.7876167416118989</v>
      </c>
      <c r="P75" s="26">
        <f>(D75/E75%)</f>
        <v>13.524731926668972</v>
      </c>
      <c r="Q75" s="33">
        <f>SUM(N75:P75)</f>
        <v>100</v>
      </c>
      <c r="S75" s="50" t="s">
        <v>49</v>
      </c>
      <c r="T75" s="26">
        <f>(H75/K75%)</f>
        <v>83.367381681988419</v>
      </c>
      <c r="U75" s="26">
        <f>(I75/K75%)</f>
        <v>4.4262853251617296</v>
      </c>
      <c r="V75" s="26">
        <f>(J75/K75%)</f>
        <v>12.206332992849847</v>
      </c>
      <c r="W75" s="33">
        <f>SUM(T75:V75)</f>
        <v>100</v>
      </c>
      <c r="Z75" s="88" t="s">
        <v>130</v>
      </c>
      <c r="AA75" s="30" t="s">
        <v>53</v>
      </c>
      <c r="AB75" s="30" t="s">
        <v>89</v>
      </c>
      <c r="AC75" s="30" t="s">
        <v>55</v>
      </c>
    </row>
    <row r="76" spans="1:30" x14ac:dyDescent="0.2">
      <c r="A76" s="89"/>
      <c r="B76" s="19"/>
      <c r="C76" s="19"/>
      <c r="D76" s="19"/>
      <c r="E76" s="19"/>
      <c r="G76" s="89"/>
      <c r="H76" s="90"/>
      <c r="I76" s="90"/>
      <c r="J76" s="90"/>
      <c r="K76" s="90"/>
      <c r="L76" s="2"/>
      <c r="M76" s="89"/>
      <c r="N76" s="91"/>
      <c r="O76" s="91"/>
      <c r="P76" s="91"/>
      <c r="Q76" s="91"/>
      <c r="S76" s="89"/>
      <c r="T76" s="91"/>
      <c r="U76" s="91"/>
      <c r="V76" s="91"/>
      <c r="W76" s="91"/>
      <c r="Z76" s="117" t="s">
        <v>92</v>
      </c>
      <c r="AA76" s="118">
        <f>SUM(AA63)</f>
        <v>79.317931793179312</v>
      </c>
      <c r="AB76" s="118">
        <f t="shared" ref="AB76:AC76" si="50">SUM(AB63)</f>
        <v>5.6105610561056105</v>
      </c>
      <c r="AC76" s="118">
        <f t="shared" si="50"/>
        <v>15.071507150715071</v>
      </c>
    </row>
    <row r="77" spans="1:30" x14ac:dyDescent="0.2">
      <c r="A77" s="89"/>
      <c r="B77" s="19"/>
      <c r="C77" s="19"/>
      <c r="D77" s="19"/>
      <c r="E77" s="19"/>
      <c r="G77" s="89"/>
      <c r="H77" s="90"/>
      <c r="I77" s="90"/>
      <c r="J77" s="90"/>
      <c r="K77" s="90"/>
      <c r="L77" s="2"/>
      <c r="M77" s="89"/>
      <c r="N77" s="91"/>
      <c r="O77" s="91"/>
      <c r="P77" s="91"/>
      <c r="Q77" s="91"/>
      <c r="S77" s="89"/>
      <c r="T77" s="91"/>
      <c r="U77" s="91"/>
      <c r="V77" s="91"/>
      <c r="W77" s="91"/>
      <c r="Z77" s="119" t="s">
        <v>125</v>
      </c>
      <c r="AA77" s="120">
        <f>SUM(AA68)</f>
        <v>80.971258671952427</v>
      </c>
      <c r="AB77" s="120">
        <f t="shared" ref="AB77:AC77" si="51">SUM(AB68)</f>
        <v>7.4331020812685829</v>
      </c>
      <c r="AC77" s="120">
        <f t="shared" si="51"/>
        <v>11.595639246778989</v>
      </c>
    </row>
    <row r="78" spans="1:30" x14ac:dyDescent="0.2">
      <c r="A78" s="89"/>
      <c r="B78" s="19"/>
      <c r="C78" s="19"/>
      <c r="D78" s="19"/>
      <c r="E78" s="19"/>
      <c r="G78" s="89"/>
      <c r="H78" s="90"/>
      <c r="I78" s="90"/>
      <c r="J78" s="90"/>
      <c r="K78" s="90"/>
      <c r="L78" s="2"/>
      <c r="M78" s="89"/>
      <c r="N78" s="91"/>
      <c r="O78" s="91"/>
      <c r="P78" s="91"/>
      <c r="Q78" s="91"/>
      <c r="S78" s="89"/>
      <c r="T78" s="91"/>
      <c r="U78" s="91"/>
      <c r="V78" s="91"/>
      <c r="W78" s="91"/>
      <c r="Z78" s="117" t="s">
        <v>93</v>
      </c>
      <c r="AA78" s="118">
        <f>SUM(AA64)</f>
        <v>86.592178770949715</v>
      </c>
      <c r="AB78" s="118">
        <f t="shared" ref="AB78:AC78" si="52">SUM(AB64)</f>
        <v>5.5865921787709496</v>
      </c>
      <c r="AC78" s="118">
        <f t="shared" si="52"/>
        <v>7.8212290502793298</v>
      </c>
    </row>
    <row r="79" spans="1:30" x14ac:dyDescent="0.2">
      <c r="Z79" s="119" t="s">
        <v>126</v>
      </c>
      <c r="AA79" s="120">
        <f>SUM(AA69)</f>
        <v>89.756097560975618</v>
      </c>
      <c r="AB79" s="120">
        <f t="shared" ref="AB79:AC79" si="53">SUM(AB69)</f>
        <v>4.3902439024390247</v>
      </c>
      <c r="AC79" s="120">
        <f t="shared" si="53"/>
        <v>5.8536585365853666</v>
      </c>
    </row>
    <row r="80" spans="1:30" ht="25.5" x14ac:dyDescent="0.2">
      <c r="A80" s="40" t="s">
        <v>116</v>
      </c>
      <c r="B80" s="76">
        <f>SUM(B53:B58)</f>
        <v>156</v>
      </c>
      <c r="C80" s="8">
        <f>SUM(C53:C58)</f>
        <v>10</v>
      </c>
      <c r="D80" s="8">
        <f>SUM(D53:D58)</f>
        <v>14</v>
      </c>
      <c r="E80" s="8">
        <f>SUM(E53:E58)</f>
        <v>180</v>
      </c>
      <c r="G80" s="40" t="s">
        <v>117</v>
      </c>
      <c r="H80" s="81">
        <f>SUM(H53:H58)</f>
        <v>188</v>
      </c>
      <c r="I80" s="81">
        <f>SUM(I53:I58)</f>
        <v>9</v>
      </c>
      <c r="J80" s="81">
        <f>SUM(J53:J58)</f>
        <v>12</v>
      </c>
      <c r="K80" s="81">
        <f>SUM(K53:K58)</f>
        <v>209</v>
      </c>
      <c r="M80" s="5"/>
      <c r="N80" s="6"/>
      <c r="O80" s="6"/>
      <c r="P80" s="6"/>
      <c r="Q80" s="6"/>
      <c r="Z80" s="117" t="s">
        <v>95</v>
      </c>
      <c r="AA80" s="118">
        <f>SUM(AA65)</f>
        <v>83.1877264010228</v>
      </c>
      <c r="AB80" s="118">
        <f t="shared" ref="AB80:AC80" si="54">SUM(AB65)</f>
        <v>3.366716386106968</v>
      </c>
      <c r="AC80" s="118">
        <f t="shared" si="54"/>
        <v>13.445557212870233</v>
      </c>
    </row>
    <row r="81" spans="1:29" x14ac:dyDescent="0.2">
      <c r="N81" s="12"/>
      <c r="O81" s="12"/>
      <c r="P81" s="12"/>
      <c r="Q81" s="12"/>
      <c r="Z81" s="119" t="s">
        <v>127</v>
      </c>
      <c r="AA81" s="120">
        <f>SUM(AA70)</f>
        <v>83.591065292096218</v>
      </c>
      <c r="AB81" s="120">
        <f t="shared" ref="AB81:AC81" si="55">SUM(AB70)</f>
        <v>3.7800687285223367</v>
      </c>
      <c r="AC81" s="120">
        <f t="shared" si="55"/>
        <v>12.628865979381443</v>
      </c>
    </row>
    <row r="82" spans="1:29" ht="25.5" x14ac:dyDescent="0.2">
      <c r="A82" s="48" t="s">
        <v>82</v>
      </c>
      <c r="N82" s="12"/>
      <c r="O82" s="12"/>
      <c r="P82" s="12"/>
      <c r="Q82" s="12"/>
      <c r="Z82" s="117" t="s">
        <v>96</v>
      </c>
      <c r="AA82" s="118">
        <f>SUM(AA66)</f>
        <v>100</v>
      </c>
      <c r="AB82" s="118">
        <f t="shared" ref="AB82:AC82" si="56">SUM(AB66)</f>
        <v>0</v>
      </c>
      <c r="AC82" s="118">
        <f t="shared" si="56"/>
        <v>0</v>
      </c>
    </row>
    <row r="83" spans="1:29" x14ac:dyDescent="0.2">
      <c r="A83" s="52" t="s">
        <v>30</v>
      </c>
      <c r="B83" s="52" t="s">
        <v>1</v>
      </c>
      <c r="C83" s="52" t="s">
        <v>31</v>
      </c>
      <c r="D83" s="52" t="s">
        <v>0</v>
      </c>
      <c r="E83" s="52" t="s">
        <v>17</v>
      </c>
      <c r="Z83" s="119" t="s">
        <v>128</v>
      </c>
      <c r="AA83" s="120">
        <f>SUM(AA71)</f>
        <v>100</v>
      </c>
      <c r="AB83" s="120">
        <f t="shared" ref="AB83:AC83" si="57">SUM(AB71)</f>
        <v>0</v>
      </c>
      <c r="AC83" s="120">
        <f t="shared" si="57"/>
        <v>0</v>
      </c>
    </row>
    <row r="84" spans="1:29" x14ac:dyDescent="0.2">
      <c r="A84" s="63" t="s">
        <v>91</v>
      </c>
      <c r="B84" s="106">
        <f>SUM(B59)</f>
        <v>4781</v>
      </c>
      <c r="C84" s="106">
        <f t="shared" ref="C84:E84" si="58">SUM(C59)</f>
        <v>219</v>
      </c>
      <c r="D84" s="106">
        <f t="shared" si="58"/>
        <v>782</v>
      </c>
      <c r="E84" s="106">
        <f t="shared" si="58"/>
        <v>5782</v>
      </c>
      <c r="Z84" s="117" t="s">
        <v>94</v>
      </c>
      <c r="AA84" s="118">
        <f>SUM(AA67)</f>
        <v>82.687651331719124</v>
      </c>
      <c r="AB84" s="118">
        <f t="shared" ref="AB84:AC84" si="59">SUM(AB67)</f>
        <v>3.7876167416118989</v>
      </c>
      <c r="AC84" s="118">
        <f t="shared" si="59"/>
        <v>13.524731926668972</v>
      </c>
    </row>
    <row r="85" spans="1:29" x14ac:dyDescent="0.2">
      <c r="A85" s="63" t="s">
        <v>115</v>
      </c>
      <c r="B85" s="95">
        <f>SUM(H59)</f>
        <v>4897</v>
      </c>
      <c r="C85" s="95">
        <f t="shared" ref="C85:E85" si="60">SUM(I59)</f>
        <v>260</v>
      </c>
      <c r="D85" s="95">
        <f t="shared" si="60"/>
        <v>717</v>
      </c>
      <c r="E85" s="95">
        <f t="shared" si="60"/>
        <v>5874</v>
      </c>
      <c r="Z85" s="119" t="s">
        <v>129</v>
      </c>
      <c r="AA85" s="120">
        <f>SUM(AA72)</f>
        <v>83.367381681988419</v>
      </c>
      <c r="AB85" s="120">
        <f t="shared" ref="AB85:AC85" si="61">SUM(AB72)</f>
        <v>4.4262853251617296</v>
      </c>
      <c r="AC85" s="120">
        <f t="shared" si="61"/>
        <v>12.206332992849847</v>
      </c>
    </row>
    <row r="86" spans="1:29" x14ac:dyDescent="0.2">
      <c r="S86" s="2" t="s">
        <v>76</v>
      </c>
    </row>
    <row r="87" spans="1:29" ht="25.5" x14ac:dyDescent="0.2">
      <c r="A87" s="112"/>
      <c r="B87" s="12"/>
      <c r="C87" s="12"/>
      <c r="D87" s="12"/>
      <c r="E87" s="12"/>
      <c r="F87" s="12"/>
      <c r="G87" s="113"/>
      <c r="S87" s="38"/>
      <c r="T87" s="39" t="s">
        <v>53</v>
      </c>
      <c r="U87" s="39" t="s">
        <v>89</v>
      </c>
      <c r="V87" s="39" t="s">
        <v>55</v>
      </c>
      <c r="W87" s="39" t="s">
        <v>17</v>
      </c>
    </row>
    <row r="88" spans="1:29" ht="25.5" x14ac:dyDescent="0.2">
      <c r="S88" s="36" t="s">
        <v>83</v>
      </c>
      <c r="T88" s="37">
        <f>(B59/E59%)</f>
        <v>82.687651331719124</v>
      </c>
      <c r="U88" s="37">
        <f>(C59/E59%)</f>
        <v>3.7876167416118989</v>
      </c>
      <c r="V88" s="37">
        <f>(D59/E59%)</f>
        <v>13.524731926668972</v>
      </c>
      <c r="W88" s="37">
        <f>SUM(T88:V88)</f>
        <v>100</v>
      </c>
    </row>
    <row r="89" spans="1:29" ht="25.5" x14ac:dyDescent="0.2">
      <c r="S89" s="36" t="s">
        <v>123</v>
      </c>
      <c r="T89" s="37">
        <f>(H59/K59%)</f>
        <v>83.367381681988419</v>
      </c>
      <c r="U89" s="37">
        <f>(I59/K59%)</f>
        <v>4.4262853251617296</v>
      </c>
      <c r="V89" s="37">
        <f>(J59/K59%)</f>
        <v>12.206332992849847</v>
      </c>
      <c r="W89" s="37">
        <f>SUM(T89:V89)</f>
        <v>100</v>
      </c>
    </row>
    <row r="92" spans="1:29" x14ac:dyDescent="0.2">
      <c r="S92" s="2" t="s">
        <v>76</v>
      </c>
    </row>
    <row r="93" spans="1:29" ht="25.5" x14ac:dyDescent="0.2">
      <c r="S93" s="38" t="s">
        <v>57</v>
      </c>
      <c r="T93" s="39" t="s">
        <v>53</v>
      </c>
      <c r="U93" s="39" t="s">
        <v>89</v>
      </c>
      <c r="V93" s="39" t="s">
        <v>55</v>
      </c>
      <c r="W93" s="39" t="s">
        <v>17</v>
      </c>
    </row>
    <row r="94" spans="1:29" ht="25.5" x14ac:dyDescent="0.2">
      <c r="S94" s="36" t="s">
        <v>84</v>
      </c>
      <c r="T94" s="37">
        <f>(B80/$E$80%)</f>
        <v>86.666666666666671</v>
      </c>
      <c r="U94" s="37">
        <f>(C80/$E$80%)</f>
        <v>5.5555555555555554</v>
      </c>
      <c r="V94" s="37">
        <f>(D80/$E$80%)</f>
        <v>7.7777777777777777</v>
      </c>
      <c r="W94" s="37">
        <f>SUM(T94:V94)</f>
        <v>100</v>
      </c>
    </row>
    <row r="95" spans="1:29" ht="25.5" x14ac:dyDescent="0.2">
      <c r="S95" s="36" t="s">
        <v>124</v>
      </c>
      <c r="T95" s="37">
        <f>(H80/$K$80%)</f>
        <v>89.95215311004786</v>
      </c>
      <c r="U95" s="37">
        <f>(I80/$K$80%)</f>
        <v>4.3062200956937806</v>
      </c>
      <c r="V95" s="37">
        <f>(J80/$K$80%)</f>
        <v>5.7416267942583739</v>
      </c>
      <c r="W95" s="37">
        <f>SUM(T95:V95)</f>
        <v>100.00000000000001</v>
      </c>
    </row>
  </sheetData>
  <phoneticPr fontId="10" type="noConversion"/>
  <printOptions horizontalCentered="1" verticalCentered="1"/>
  <pageMargins left="0.47244094488188981" right="0.31496062992125984" top="0.31496062992125984" bottom="0.35433070866141736" header="0.31496062992125984" footer="0.31496062992125984"/>
  <pageSetup paperSize="8" scale="85" orientation="landscape" r:id="rId1"/>
  <rowBreaks count="1" manualBreakCount="1">
    <brk id="59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F0"/>
  </sheetPr>
  <dimension ref="A1:Y26"/>
  <sheetViews>
    <sheetView showGridLines="0" zoomScaleNormal="100" workbookViewId="0">
      <selection activeCell="M16" sqref="M16"/>
    </sheetView>
  </sheetViews>
  <sheetFormatPr defaultRowHeight="12.75" x14ac:dyDescent="0.2"/>
  <cols>
    <col min="1" max="1" width="18" bestFit="1" customWidth="1"/>
    <col min="2" max="6" width="10" customWidth="1"/>
    <col min="7" max="7" width="18" bestFit="1" customWidth="1"/>
    <col min="8" max="11" width="10" customWidth="1"/>
  </cols>
  <sheetData>
    <row r="1" spans="1:25" x14ac:dyDescent="0.2">
      <c r="A1" s="60" t="s">
        <v>63</v>
      </c>
      <c r="B1" s="60"/>
      <c r="C1" s="2"/>
      <c r="D1" s="2" t="s">
        <v>143</v>
      </c>
    </row>
    <row r="3" spans="1:25" x14ac:dyDescent="0.2">
      <c r="A3" s="52" t="s">
        <v>97</v>
      </c>
      <c r="B3" s="52" t="s">
        <v>1</v>
      </c>
      <c r="C3" s="52" t="s">
        <v>31</v>
      </c>
      <c r="D3" s="52" t="s">
        <v>0</v>
      </c>
      <c r="E3" s="52" t="s">
        <v>17</v>
      </c>
      <c r="G3" s="52" t="s">
        <v>131</v>
      </c>
      <c r="H3" s="61" t="s">
        <v>1</v>
      </c>
      <c r="I3" s="61" t="s">
        <v>31</v>
      </c>
      <c r="J3" s="52" t="s">
        <v>0</v>
      </c>
      <c r="K3" s="61" t="s">
        <v>17</v>
      </c>
      <c r="O3" s="2"/>
      <c r="P3" s="2"/>
      <c r="Q3" s="2"/>
      <c r="R3" s="2"/>
      <c r="S3" s="2"/>
      <c r="U3" s="2"/>
      <c r="V3" s="3"/>
      <c r="W3" s="3"/>
      <c r="X3" s="2"/>
      <c r="Y3" s="3"/>
    </row>
    <row r="4" spans="1:25" x14ac:dyDescent="0.2">
      <c r="A4" s="52" t="s">
        <v>26</v>
      </c>
      <c r="B4" s="41">
        <v>1999</v>
      </c>
      <c r="C4" s="41">
        <v>372</v>
      </c>
      <c r="D4" s="41">
        <v>47</v>
      </c>
      <c r="E4" s="8">
        <f>SUM(B4:D4)</f>
        <v>2418</v>
      </c>
      <c r="G4" s="61" t="s">
        <v>26</v>
      </c>
      <c r="H4" s="41">
        <v>5240</v>
      </c>
      <c r="I4" s="41">
        <v>1276</v>
      </c>
      <c r="J4" s="41">
        <v>108</v>
      </c>
      <c r="K4" s="7">
        <f>SUM(H4:J4)</f>
        <v>6624</v>
      </c>
      <c r="O4" s="2"/>
      <c r="U4" s="3"/>
      <c r="Y4" s="121"/>
    </row>
    <row r="5" spans="1:25" x14ac:dyDescent="0.2">
      <c r="A5" s="52" t="s">
        <v>27</v>
      </c>
      <c r="B5" s="41">
        <v>853</v>
      </c>
      <c r="C5" s="41">
        <v>98</v>
      </c>
      <c r="D5" s="41">
        <v>46</v>
      </c>
      <c r="E5" s="8">
        <f>SUM(B5:D5)</f>
        <v>997</v>
      </c>
      <c r="G5" s="61" t="s">
        <v>27</v>
      </c>
      <c r="H5" s="41">
        <v>1245</v>
      </c>
      <c r="I5" s="41">
        <v>134</v>
      </c>
      <c r="J5" s="41">
        <v>108</v>
      </c>
      <c r="K5" s="7">
        <f>SUM(H5:J5)</f>
        <v>1487</v>
      </c>
      <c r="O5" s="2"/>
      <c r="U5" s="3"/>
      <c r="Y5" s="121"/>
    </row>
    <row r="6" spans="1:25" ht="15" x14ac:dyDescent="0.25">
      <c r="O6" s="114"/>
      <c r="P6" s="82"/>
      <c r="Q6" s="82"/>
      <c r="R6" s="82"/>
      <c r="S6" s="1"/>
    </row>
    <row r="7" spans="1:25" x14ac:dyDescent="0.2">
      <c r="M7" s="3"/>
    </row>
    <row r="8" spans="1:25" x14ac:dyDescent="0.2">
      <c r="A8" s="19" t="s">
        <v>99</v>
      </c>
      <c r="B8" s="13"/>
      <c r="C8" s="13"/>
      <c r="D8" s="13"/>
      <c r="E8" s="13"/>
      <c r="F8" s="13"/>
      <c r="G8" s="13"/>
      <c r="H8" s="13"/>
      <c r="I8" s="13"/>
      <c r="J8" s="13"/>
      <c r="K8" s="13"/>
      <c r="M8" s="1"/>
    </row>
    <row r="9" spans="1:25" ht="15" x14ac:dyDescent="0.25">
      <c r="A9" s="13" t="s">
        <v>35</v>
      </c>
      <c r="B9" s="13"/>
      <c r="C9" s="13"/>
      <c r="D9" s="13"/>
      <c r="E9" s="13"/>
      <c r="F9" s="13"/>
      <c r="G9" s="13"/>
      <c r="H9" s="13"/>
      <c r="I9" s="13"/>
      <c r="J9" s="13"/>
      <c r="K9" s="13"/>
      <c r="M9" s="82"/>
    </row>
    <row r="10" spans="1:25" ht="15" x14ac:dyDescent="0.25">
      <c r="A10" s="13"/>
      <c r="B10" s="13"/>
      <c r="C10" s="13" t="s">
        <v>1</v>
      </c>
      <c r="D10" s="20">
        <f>(B5/B4)</f>
        <v>0.42671335667833915</v>
      </c>
      <c r="E10" s="13"/>
      <c r="F10" s="13"/>
      <c r="G10" s="13"/>
      <c r="H10" s="13"/>
      <c r="I10" s="13"/>
      <c r="J10" s="13"/>
      <c r="K10" s="13"/>
      <c r="M10" s="82"/>
    </row>
    <row r="11" spans="1:25" ht="15" x14ac:dyDescent="0.25">
      <c r="A11" s="13"/>
      <c r="B11" s="13"/>
      <c r="C11" s="13" t="s">
        <v>31</v>
      </c>
      <c r="D11" s="20">
        <f>(C5/C4)</f>
        <v>0.26344086021505375</v>
      </c>
      <c r="E11" s="13"/>
      <c r="F11" s="13"/>
      <c r="G11" s="13"/>
      <c r="H11" s="13"/>
      <c r="I11" s="13"/>
      <c r="J11" s="13"/>
      <c r="K11" s="13"/>
      <c r="M11" s="82"/>
    </row>
    <row r="12" spans="1:25" ht="15" x14ac:dyDescent="0.2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M12" s="82"/>
    </row>
    <row r="13" spans="1:25" ht="15" x14ac:dyDescent="0.25">
      <c r="A13" s="13" t="s">
        <v>100</v>
      </c>
      <c r="B13" s="13"/>
      <c r="C13" s="13"/>
      <c r="D13" s="13"/>
      <c r="E13" s="13"/>
      <c r="F13" s="13"/>
      <c r="G13" s="13"/>
      <c r="H13" s="13"/>
      <c r="I13" s="20">
        <f>(D10/D11)</f>
        <v>1.6197690682075732</v>
      </c>
      <c r="J13" s="13" t="s">
        <v>36</v>
      </c>
      <c r="K13" s="13"/>
      <c r="M13" s="82"/>
    </row>
    <row r="14" spans="1:25" x14ac:dyDescent="0.2">
      <c r="M14" s="1"/>
    </row>
    <row r="15" spans="1:25" x14ac:dyDescent="0.2">
      <c r="M15" s="4"/>
    </row>
    <row r="16" spans="1:25" x14ac:dyDescent="0.2">
      <c r="A16" s="19" t="s">
        <v>132</v>
      </c>
      <c r="B16" s="13"/>
      <c r="C16" s="13"/>
      <c r="D16" s="13"/>
      <c r="E16" s="13"/>
      <c r="F16" s="13"/>
      <c r="G16" s="13"/>
      <c r="H16" s="13"/>
      <c r="I16" s="13"/>
      <c r="J16" s="13"/>
      <c r="K16" s="13"/>
    </row>
    <row r="17" spans="1:11" x14ac:dyDescent="0.2">
      <c r="A17" s="13" t="s">
        <v>35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 x14ac:dyDescent="0.2">
      <c r="A18" s="13"/>
      <c r="B18" s="13"/>
      <c r="C18" s="13" t="s">
        <v>1</v>
      </c>
      <c r="D18" s="20">
        <f>(H5/H4)</f>
        <v>0.23759541984732824</v>
      </c>
      <c r="E18" s="13"/>
      <c r="F18" s="13"/>
      <c r="G18" s="13"/>
      <c r="H18" s="13"/>
      <c r="I18" s="13"/>
      <c r="J18" s="13"/>
      <c r="K18" s="13"/>
    </row>
    <row r="19" spans="1:11" x14ac:dyDescent="0.2">
      <c r="A19" s="13"/>
      <c r="B19" s="13"/>
      <c r="C19" s="13" t="s">
        <v>31</v>
      </c>
      <c r="D19" s="20">
        <f>(I5/I4)</f>
        <v>0.10501567398119123</v>
      </c>
      <c r="E19" s="13"/>
      <c r="F19" s="13"/>
      <c r="G19" s="13"/>
      <c r="H19" s="13"/>
      <c r="I19" s="13"/>
      <c r="J19" s="13"/>
      <c r="K19" s="13"/>
    </row>
    <row r="20" spans="1:1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11" x14ac:dyDescent="0.2">
      <c r="A21" s="13" t="s">
        <v>104</v>
      </c>
      <c r="B21" s="13"/>
      <c r="C21" s="13"/>
      <c r="D21" s="13"/>
      <c r="E21" s="13"/>
      <c r="F21" s="13"/>
      <c r="G21" s="13"/>
      <c r="H21" s="13"/>
      <c r="I21" s="20">
        <f>(D18/D19)</f>
        <v>2.2624757889939611</v>
      </c>
      <c r="J21" s="13" t="s">
        <v>36</v>
      </c>
      <c r="K21" s="13"/>
    </row>
    <row r="23" spans="1:11" x14ac:dyDescent="0.2">
      <c r="A23" s="2" t="s">
        <v>56</v>
      </c>
    </row>
    <row r="24" spans="1:11" ht="25.5" x14ac:dyDescent="0.2">
      <c r="A24" s="38"/>
      <c r="B24" s="39" t="s">
        <v>53</v>
      </c>
      <c r="C24" s="39" t="s">
        <v>54</v>
      </c>
      <c r="D24" s="39" t="s">
        <v>55</v>
      </c>
      <c r="E24" s="39" t="s">
        <v>17</v>
      </c>
    </row>
    <row r="25" spans="1:11" ht="51" x14ac:dyDescent="0.2">
      <c r="A25" s="36" t="s">
        <v>144</v>
      </c>
      <c r="B25" s="37">
        <f>(B5/B4%)</f>
        <v>42.671335667833922</v>
      </c>
      <c r="C25" s="37">
        <f>(C5/C4%)</f>
        <v>26.344086021505376</v>
      </c>
      <c r="D25" s="37">
        <f>(D5/D4%)</f>
        <v>97.872340425531917</v>
      </c>
      <c r="E25" s="37">
        <f>(E5/E4%)</f>
        <v>41.23242349048801</v>
      </c>
    </row>
    <row r="26" spans="1:11" ht="51" x14ac:dyDescent="0.2">
      <c r="A26" s="36" t="s">
        <v>145</v>
      </c>
      <c r="B26" s="37">
        <f>(H5/H4%)</f>
        <v>23.759541984732824</v>
      </c>
      <c r="C26" s="37">
        <f>(I5/I4%)</f>
        <v>10.501567398119123</v>
      </c>
      <c r="D26" s="37">
        <f>(J5/J4%)</f>
        <v>100</v>
      </c>
      <c r="E26" s="37">
        <f>(K5/K4%)</f>
        <v>22.448671497584542</v>
      </c>
    </row>
  </sheetData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F0"/>
  </sheetPr>
  <dimension ref="A1:Q31"/>
  <sheetViews>
    <sheetView showGridLines="0" workbookViewId="0">
      <selection activeCell="M31" sqref="M31"/>
    </sheetView>
  </sheetViews>
  <sheetFormatPr defaultRowHeight="12.75" x14ac:dyDescent="0.2"/>
  <cols>
    <col min="1" max="1" width="16" bestFit="1" customWidth="1"/>
    <col min="6" max="6" width="10.5703125" bestFit="1" customWidth="1"/>
  </cols>
  <sheetData>
    <row r="1" spans="1:17" x14ac:dyDescent="0.2">
      <c r="A1" s="60" t="s">
        <v>63</v>
      </c>
      <c r="B1" s="60"/>
      <c r="C1" s="2"/>
    </row>
    <row r="3" spans="1:17" x14ac:dyDescent="0.2">
      <c r="A3" s="2" t="s">
        <v>28</v>
      </c>
    </row>
    <row r="4" spans="1:17" x14ac:dyDescent="0.2">
      <c r="A4" s="52" t="s">
        <v>25</v>
      </c>
      <c r="B4" s="52" t="s">
        <v>1</v>
      </c>
      <c r="C4" s="52" t="s">
        <v>31</v>
      </c>
      <c r="D4" s="52" t="s">
        <v>0</v>
      </c>
      <c r="E4" s="52" t="s">
        <v>17</v>
      </c>
    </row>
    <row r="5" spans="1:17" x14ac:dyDescent="0.2">
      <c r="A5" s="10" t="s">
        <v>98</v>
      </c>
      <c r="B5" s="41">
        <v>183</v>
      </c>
      <c r="C5" s="41">
        <v>9</v>
      </c>
      <c r="D5" s="41">
        <v>28</v>
      </c>
      <c r="E5" s="8">
        <f>SUM(B5:D5)</f>
        <v>220</v>
      </c>
    </row>
    <row r="6" spans="1:17" x14ac:dyDescent="0.2">
      <c r="A6" s="10" t="s">
        <v>133</v>
      </c>
      <c r="B6" s="41">
        <v>174</v>
      </c>
      <c r="C6" s="41">
        <v>9</v>
      </c>
      <c r="D6" s="41">
        <v>23</v>
      </c>
      <c r="E6" s="8">
        <f>SUM(B6:D6)</f>
        <v>206</v>
      </c>
      <c r="P6" s="43"/>
      <c r="Q6" s="43"/>
    </row>
    <row r="7" spans="1:17" x14ac:dyDescent="0.2">
      <c r="A7" s="62" t="s">
        <v>17</v>
      </c>
      <c r="B7" s="52">
        <f>SUM(B5:B5)</f>
        <v>183</v>
      </c>
      <c r="C7" s="52">
        <f>SUM(C5:C5)</f>
        <v>9</v>
      </c>
      <c r="D7" s="52">
        <f>SUM(D5:D5)</f>
        <v>28</v>
      </c>
      <c r="E7" s="52">
        <f>SUM(E5:E6)</f>
        <v>426</v>
      </c>
      <c r="P7" s="70"/>
      <c r="Q7" s="70"/>
    </row>
    <row r="8" spans="1:17" x14ac:dyDescent="0.2">
      <c r="I8" s="2"/>
      <c r="J8" s="2"/>
      <c r="K8" s="2"/>
      <c r="L8" s="2"/>
      <c r="P8" s="71"/>
      <c r="Q8" s="71"/>
    </row>
    <row r="9" spans="1:17" x14ac:dyDescent="0.2">
      <c r="P9" s="70"/>
      <c r="Q9" s="70"/>
    </row>
    <row r="10" spans="1:17" x14ac:dyDescent="0.2">
      <c r="A10" s="2" t="s">
        <v>81</v>
      </c>
    </row>
    <row r="11" spans="1:17" x14ac:dyDescent="0.2">
      <c r="A11" s="52" t="s">
        <v>30</v>
      </c>
      <c r="B11" s="52" t="s">
        <v>1</v>
      </c>
      <c r="C11" s="52" t="s">
        <v>31</v>
      </c>
      <c r="D11" s="52" t="s">
        <v>0</v>
      </c>
      <c r="E11" s="52" t="s">
        <v>17</v>
      </c>
    </row>
    <row r="12" spans="1:17" x14ac:dyDescent="0.2">
      <c r="A12" s="63" t="s">
        <v>91</v>
      </c>
      <c r="B12" s="44">
        <f>('Indicator 1'!B84)</f>
        <v>4781</v>
      </c>
      <c r="C12" s="44">
        <f>('Indicator 1'!C84)</f>
        <v>219</v>
      </c>
      <c r="D12" s="44">
        <f>('Indicator 1'!D84)</f>
        <v>782</v>
      </c>
      <c r="E12" s="44">
        <f>('Indicator 1'!E84)</f>
        <v>5782</v>
      </c>
    </row>
    <row r="13" spans="1:17" x14ac:dyDescent="0.2">
      <c r="A13" s="63" t="s">
        <v>115</v>
      </c>
      <c r="B13" s="95">
        <f>('Indicator 1'!B85)</f>
        <v>4897</v>
      </c>
      <c r="C13" s="44">
        <f>('Indicator 1'!C85)</f>
        <v>260</v>
      </c>
      <c r="D13" s="44">
        <f>('Indicator 1'!D85)</f>
        <v>717</v>
      </c>
      <c r="E13" s="44">
        <f>('Indicator 1'!E85)</f>
        <v>5874</v>
      </c>
    </row>
    <row r="16" spans="1:17" x14ac:dyDescent="0.2">
      <c r="A16" s="19" t="s">
        <v>99</v>
      </c>
      <c r="B16" s="13"/>
      <c r="C16" s="13"/>
      <c r="D16" s="13"/>
      <c r="E16" s="13"/>
      <c r="F16" s="13"/>
      <c r="G16" s="13"/>
      <c r="H16" s="13"/>
      <c r="I16" s="13"/>
      <c r="J16" s="13"/>
    </row>
    <row r="17" spans="1:10" x14ac:dyDescent="0.2">
      <c r="A17" s="13" t="s">
        <v>37</v>
      </c>
      <c r="B17" s="13"/>
      <c r="C17" s="13"/>
      <c r="D17" s="13"/>
      <c r="E17" s="13"/>
      <c r="F17" s="21">
        <f>(B5/B12)</f>
        <v>3.8276511190127586E-2</v>
      </c>
      <c r="G17" s="13"/>
      <c r="H17" s="13"/>
      <c r="I17" s="13"/>
      <c r="J17" s="13"/>
    </row>
    <row r="18" spans="1:10" x14ac:dyDescent="0.2">
      <c r="A18" s="13" t="s">
        <v>101</v>
      </c>
      <c r="B18" s="13"/>
      <c r="C18" s="13"/>
      <c r="D18" s="13"/>
      <c r="E18" s="13"/>
      <c r="F18" s="21">
        <f>(C5/C12)</f>
        <v>4.1095890410958902E-2</v>
      </c>
      <c r="G18" s="13"/>
      <c r="H18" s="13"/>
      <c r="I18" s="13"/>
      <c r="J18" s="13"/>
    </row>
    <row r="19" spans="1:10" x14ac:dyDescent="0.2">
      <c r="A19" s="13" t="s">
        <v>102</v>
      </c>
      <c r="B19" s="13"/>
      <c r="C19" s="13"/>
      <c r="D19" s="13"/>
      <c r="E19" s="13"/>
      <c r="F19" s="20"/>
      <c r="G19" s="13"/>
      <c r="H19" s="13"/>
      <c r="I19" s="13"/>
      <c r="J19" s="20">
        <f>(F18/F17)</f>
        <v>1.0736582079496968</v>
      </c>
    </row>
    <row r="20" spans="1:10" x14ac:dyDescent="0.2">
      <c r="F20" s="12"/>
      <c r="J20" s="12"/>
    </row>
    <row r="21" spans="1:10" x14ac:dyDescent="0.2">
      <c r="F21" s="12"/>
      <c r="J21" s="12"/>
    </row>
    <row r="22" spans="1:10" x14ac:dyDescent="0.2">
      <c r="A22" s="19" t="s">
        <v>134</v>
      </c>
      <c r="B22" s="13"/>
      <c r="C22" s="13"/>
      <c r="D22" s="13"/>
      <c r="E22" s="13"/>
      <c r="F22" s="20"/>
      <c r="G22" s="13"/>
      <c r="H22" s="13"/>
      <c r="I22" s="13"/>
      <c r="J22" s="20"/>
    </row>
    <row r="23" spans="1:10" x14ac:dyDescent="0.2">
      <c r="A23" s="13" t="s">
        <v>37</v>
      </c>
      <c r="B23" s="13"/>
      <c r="C23" s="13"/>
      <c r="D23" s="13"/>
      <c r="E23" s="13"/>
      <c r="F23" s="21">
        <f>(B6/B13)</f>
        <v>3.5531958341841946E-2</v>
      </c>
      <c r="G23" s="13"/>
      <c r="H23" s="13"/>
      <c r="I23" s="13"/>
      <c r="J23" s="20"/>
    </row>
    <row r="24" spans="1:10" x14ac:dyDescent="0.2">
      <c r="A24" s="13" t="s">
        <v>38</v>
      </c>
      <c r="B24" s="13"/>
      <c r="C24" s="13"/>
      <c r="D24" s="13"/>
      <c r="E24" s="13"/>
      <c r="F24" s="21">
        <f>(C6/C13)</f>
        <v>3.4615384615384617E-2</v>
      </c>
      <c r="G24" s="13"/>
      <c r="H24" s="13"/>
      <c r="I24" s="13"/>
      <c r="J24" s="20"/>
    </row>
    <row r="25" spans="1:10" x14ac:dyDescent="0.2">
      <c r="A25" s="13" t="s">
        <v>79</v>
      </c>
      <c r="B25" s="13"/>
      <c r="C25" s="13"/>
      <c r="D25" s="13"/>
      <c r="E25" s="13"/>
      <c r="F25" s="13"/>
      <c r="G25" s="13"/>
      <c r="H25" s="13"/>
      <c r="I25" s="13"/>
      <c r="J25" s="20">
        <f>(F24/F23)</f>
        <v>0.97420424403183026</v>
      </c>
    </row>
    <row r="28" spans="1:10" x14ac:dyDescent="0.2">
      <c r="A28" t="s">
        <v>56</v>
      </c>
    </row>
    <row r="29" spans="1:10" ht="25.5" x14ac:dyDescent="0.2">
      <c r="A29" s="38"/>
      <c r="B29" s="39" t="s">
        <v>53</v>
      </c>
      <c r="C29" s="39" t="s">
        <v>54</v>
      </c>
      <c r="D29" s="39" t="s">
        <v>55</v>
      </c>
      <c r="E29" s="39" t="s">
        <v>71</v>
      </c>
    </row>
    <row r="30" spans="1:10" ht="51" x14ac:dyDescent="0.2">
      <c r="A30" s="36" t="s">
        <v>103</v>
      </c>
      <c r="B30" s="37">
        <f t="shared" ref="B30:E31" si="0">(B5/B12%)</f>
        <v>3.8276511190127587</v>
      </c>
      <c r="C30" s="37">
        <f t="shared" si="0"/>
        <v>4.1095890410958908</v>
      </c>
      <c r="D30" s="37">
        <f t="shared" si="0"/>
        <v>3.5805626598465472</v>
      </c>
      <c r="E30" s="37">
        <f t="shared" si="0"/>
        <v>3.8049117952265652</v>
      </c>
    </row>
    <row r="31" spans="1:10" ht="51" x14ac:dyDescent="0.2">
      <c r="A31" s="36" t="s">
        <v>135</v>
      </c>
      <c r="B31" s="37">
        <f t="shared" si="0"/>
        <v>3.5531958341841943</v>
      </c>
      <c r="C31" s="37">
        <f t="shared" si="0"/>
        <v>3.4615384615384612</v>
      </c>
      <c r="D31" s="37">
        <f t="shared" si="0"/>
        <v>3.2078103207810322</v>
      </c>
      <c r="E31" s="37">
        <f t="shared" si="0"/>
        <v>3.5069799114742932</v>
      </c>
    </row>
  </sheetData>
  <phoneticPr fontId="10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F0"/>
  </sheetPr>
  <dimension ref="A1:N35"/>
  <sheetViews>
    <sheetView showGridLines="0" workbookViewId="0">
      <selection activeCell="O23" sqref="O23"/>
    </sheetView>
  </sheetViews>
  <sheetFormatPr defaultRowHeight="12.75" x14ac:dyDescent="0.2"/>
  <cols>
    <col min="1" max="1" width="15.7109375" bestFit="1" customWidth="1"/>
    <col min="8" max="8" width="14.5703125" customWidth="1"/>
    <col min="10" max="10" width="23.28515625" customWidth="1"/>
  </cols>
  <sheetData>
    <row r="1" spans="1:14" x14ac:dyDescent="0.2">
      <c r="A1" s="60" t="s">
        <v>63</v>
      </c>
      <c r="B1" s="60"/>
      <c r="C1" s="2"/>
    </row>
    <row r="2" spans="1:14" x14ac:dyDescent="0.2">
      <c r="A2" s="2"/>
      <c r="B2" s="2"/>
      <c r="C2" s="2"/>
      <c r="H2" s="72"/>
    </row>
    <row r="3" spans="1:14" x14ac:dyDescent="0.2">
      <c r="A3" t="s">
        <v>69</v>
      </c>
    </row>
    <row r="5" spans="1:14" ht="63.75" x14ac:dyDescent="0.2">
      <c r="A5" s="64" t="s">
        <v>32</v>
      </c>
      <c r="B5" s="107" t="s">
        <v>1</v>
      </c>
      <c r="C5" s="64" t="s">
        <v>34</v>
      </c>
      <c r="D5" s="65" t="s">
        <v>33</v>
      </c>
      <c r="E5" s="8" t="s">
        <v>17</v>
      </c>
      <c r="J5" s="98"/>
      <c r="K5" s="99"/>
      <c r="L5" s="100"/>
      <c r="M5" s="101"/>
      <c r="N5" s="102"/>
    </row>
    <row r="6" spans="1:14" x14ac:dyDescent="0.2">
      <c r="A6" s="109" t="s">
        <v>105</v>
      </c>
      <c r="B6" s="108">
        <v>4160</v>
      </c>
      <c r="C6" s="66">
        <v>129</v>
      </c>
      <c r="D6" s="66">
        <v>775</v>
      </c>
      <c r="E6" s="8">
        <f>SUM(B6:D6)</f>
        <v>5064</v>
      </c>
      <c r="J6" s="103"/>
      <c r="K6" s="104"/>
      <c r="L6" s="104"/>
      <c r="M6" s="104"/>
      <c r="N6" s="105"/>
    </row>
    <row r="7" spans="1:14" x14ac:dyDescent="0.2">
      <c r="A7" s="109" t="s">
        <v>136</v>
      </c>
      <c r="B7" s="108">
        <v>4179</v>
      </c>
      <c r="C7" s="66">
        <v>211</v>
      </c>
      <c r="D7" s="66">
        <v>1066</v>
      </c>
      <c r="E7" s="8">
        <f>SUM(B7:D7)</f>
        <v>5456</v>
      </c>
      <c r="J7" s="103"/>
      <c r="K7" s="104"/>
      <c r="L7" s="104"/>
      <c r="M7" s="104"/>
      <c r="N7" s="105"/>
    </row>
    <row r="8" spans="1:14" x14ac:dyDescent="0.2">
      <c r="J8" s="103"/>
      <c r="K8" s="105"/>
      <c r="L8" s="105"/>
      <c r="M8" s="105"/>
      <c r="N8" s="105"/>
    </row>
    <row r="9" spans="1:14" ht="15" x14ac:dyDescent="0.25">
      <c r="J9" s="94"/>
      <c r="K9" s="93"/>
    </row>
    <row r="10" spans="1:14" x14ac:dyDescent="0.2">
      <c r="A10" s="2" t="s">
        <v>81</v>
      </c>
    </row>
    <row r="11" spans="1:14" x14ac:dyDescent="0.2">
      <c r="A11" s="52" t="s">
        <v>30</v>
      </c>
      <c r="B11" s="52" t="s">
        <v>1</v>
      </c>
      <c r="C11" s="52" t="s">
        <v>13</v>
      </c>
      <c r="D11" s="52" t="s">
        <v>0</v>
      </c>
      <c r="E11" s="52" t="s">
        <v>17</v>
      </c>
    </row>
    <row r="12" spans="1:14" x14ac:dyDescent="0.2">
      <c r="A12" s="63" t="s">
        <v>91</v>
      </c>
      <c r="B12" s="106">
        <f>('Indicator 1'!B84)</f>
        <v>4781</v>
      </c>
      <c r="C12" s="106">
        <f>('Indicator 1'!C84)</f>
        <v>219</v>
      </c>
      <c r="D12" s="106">
        <f>('Indicator 1'!D84)</f>
        <v>782</v>
      </c>
      <c r="E12" s="106">
        <f>('Indicator 1'!E84)</f>
        <v>5782</v>
      </c>
      <c r="H12" s="2"/>
    </row>
    <row r="13" spans="1:14" x14ac:dyDescent="0.2">
      <c r="A13" s="63" t="s">
        <v>115</v>
      </c>
      <c r="B13" s="106">
        <f>('Indicator 1'!B85)</f>
        <v>4897</v>
      </c>
      <c r="C13" s="106">
        <f>('Indicator 1'!C85)</f>
        <v>260</v>
      </c>
      <c r="D13" s="106">
        <f>('Indicator 1'!D85)</f>
        <v>717</v>
      </c>
      <c r="E13" s="106">
        <f>('Indicator 1'!E85)</f>
        <v>5874</v>
      </c>
      <c r="H13" s="2"/>
      <c r="I13" s="2"/>
      <c r="J13" s="2"/>
      <c r="K13" s="2"/>
      <c r="L13" s="2"/>
    </row>
    <row r="14" spans="1:14" x14ac:dyDescent="0.2">
      <c r="H14" s="4"/>
      <c r="L14" s="3"/>
    </row>
    <row r="15" spans="1:14" x14ac:dyDescent="0.2">
      <c r="H15" s="4"/>
      <c r="L15" s="3"/>
    </row>
    <row r="16" spans="1:14" x14ac:dyDescent="0.2">
      <c r="A16" s="19" t="s">
        <v>98</v>
      </c>
      <c r="B16" s="13"/>
      <c r="C16" s="13"/>
      <c r="D16" s="13"/>
      <c r="E16" s="13"/>
      <c r="F16" s="13"/>
      <c r="G16" s="13"/>
    </row>
    <row r="17" spans="1:11" x14ac:dyDescent="0.2">
      <c r="A17" s="13" t="s">
        <v>46</v>
      </c>
      <c r="B17" s="13"/>
      <c r="C17" s="13"/>
      <c r="D17" s="13"/>
      <c r="E17" s="13"/>
      <c r="F17" s="13"/>
      <c r="G17" s="13"/>
      <c r="H17" s="13"/>
      <c r="I17" s="13"/>
      <c r="J17" s="13"/>
      <c r="K17" s="13"/>
    </row>
    <row r="18" spans="1:11" x14ac:dyDescent="0.2">
      <c r="A18" s="13"/>
      <c r="B18" s="13"/>
      <c r="C18" s="13"/>
      <c r="D18" s="13" t="s">
        <v>1</v>
      </c>
      <c r="E18" s="20">
        <f>(B6/B12)</f>
        <v>0.87011085546956701</v>
      </c>
      <c r="F18" s="13"/>
      <c r="G18" s="13"/>
      <c r="H18" s="13"/>
      <c r="I18" s="13"/>
      <c r="J18" s="13"/>
      <c r="K18" s="13"/>
    </row>
    <row r="19" spans="1:11" x14ac:dyDescent="0.2">
      <c r="A19" s="13"/>
      <c r="B19" s="13"/>
      <c r="C19" s="13"/>
      <c r="D19" s="13" t="s">
        <v>31</v>
      </c>
      <c r="E19" s="20">
        <f>(C6/C12)</f>
        <v>0.58904109589041098</v>
      </c>
      <c r="F19" s="13"/>
      <c r="G19" s="13"/>
      <c r="H19" s="13"/>
      <c r="I19" s="13"/>
      <c r="J19" s="13"/>
      <c r="K19" s="13"/>
    </row>
    <row r="20" spans="1:11" x14ac:dyDescent="0.2">
      <c r="A20" s="13"/>
      <c r="B20" s="13"/>
      <c r="C20" s="13"/>
      <c r="D20" s="13"/>
      <c r="E20" s="13"/>
      <c r="F20" s="13"/>
      <c r="G20" s="13"/>
      <c r="H20" s="13"/>
      <c r="I20" s="13"/>
      <c r="J20" s="13"/>
      <c r="K20" s="13"/>
    </row>
    <row r="21" spans="1:11" x14ac:dyDescent="0.2">
      <c r="A21" s="13" t="s">
        <v>47</v>
      </c>
      <c r="B21" s="13"/>
      <c r="C21" s="13"/>
      <c r="D21" s="13"/>
      <c r="E21" s="13"/>
      <c r="F21" s="13"/>
      <c r="G21" s="13"/>
      <c r="H21" s="13"/>
      <c r="I21" s="20">
        <f>(E18/E19)</f>
        <v>1.4771649406808929</v>
      </c>
      <c r="J21" s="13" t="s">
        <v>36</v>
      </c>
      <c r="K21" s="13"/>
    </row>
    <row r="24" spans="1:11" x14ac:dyDescent="0.2">
      <c r="A24" s="19" t="s">
        <v>133</v>
      </c>
      <c r="B24" s="13"/>
      <c r="C24" s="13"/>
      <c r="D24" s="13"/>
      <c r="E24" s="13"/>
      <c r="F24" s="13"/>
      <c r="G24" s="13"/>
      <c r="H24" s="13"/>
      <c r="I24" s="13"/>
      <c r="J24" s="13"/>
      <c r="K24" s="13"/>
    </row>
    <row r="25" spans="1:11" x14ac:dyDescent="0.2">
      <c r="A25" s="13" t="s">
        <v>46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</row>
    <row r="26" spans="1:11" x14ac:dyDescent="0.2">
      <c r="A26" s="13"/>
      <c r="B26" s="13"/>
      <c r="C26" s="13"/>
      <c r="D26" s="13" t="s">
        <v>1</v>
      </c>
      <c r="E26" s="20">
        <f>(B7/B13)</f>
        <v>0.85337962017561775</v>
      </c>
      <c r="F26" s="13"/>
      <c r="G26" s="13"/>
      <c r="H26" s="13"/>
      <c r="I26" s="13"/>
      <c r="J26" s="13"/>
      <c r="K26" s="13"/>
    </row>
    <row r="27" spans="1:11" x14ac:dyDescent="0.2">
      <c r="A27" s="13"/>
      <c r="B27" s="13"/>
      <c r="C27" s="13"/>
      <c r="D27" s="13" t="s">
        <v>31</v>
      </c>
      <c r="E27" s="20">
        <f>(C7/C13)</f>
        <v>0.81153846153846154</v>
      </c>
      <c r="F27" s="13"/>
      <c r="G27" s="13"/>
      <c r="H27" s="13"/>
      <c r="I27" s="13"/>
      <c r="J27" s="13"/>
      <c r="K27" s="13"/>
    </row>
    <row r="28" spans="1:11" x14ac:dyDescent="0.2">
      <c r="A28" s="13"/>
      <c r="B28" s="13"/>
      <c r="C28" s="13"/>
      <c r="D28" s="13"/>
      <c r="E28" s="13"/>
      <c r="F28" s="13"/>
      <c r="G28" s="13"/>
      <c r="H28" s="13"/>
      <c r="I28" s="13"/>
      <c r="J28" s="13"/>
      <c r="K28" s="13"/>
    </row>
    <row r="29" spans="1:11" x14ac:dyDescent="0.2">
      <c r="A29" s="13" t="s">
        <v>47</v>
      </c>
      <c r="B29" s="13"/>
      <c r="C29" s="13"/>
      <c r="D29" s="13"/>
      <c r="E29" s="13"/>
      <c r="F29" s="13"/>
      <c r="G29" s="13"/>
      <c r="H29" s="13"/>
      <c r="I29" s="20">
        <f>(E26/E27)</f>
        <v>1.0515578258088181</v>
      </c>
      <c r="J29" s="13" t="s">
        <v>36</v>
      </c>
      <c r="K29" s="13"/>
    </row>
    <row r="32" spans="1:11" x14ac:dyDescent="0.2">
      <c r="A32" s="2" t="s">
        <v>56</v>
      </c>
    </row>
    <row r="33" spans="1:5" ht="25.5" x14ac:dyDescent="0.2">
      <c r="A33" s="38"/>
      <c r="B33" s="39" t="s">
        <v>53</v>
      </c>
      <c r="C33" s="39" t="s">
        <v>54</v>
      </c>
      <c r="D33" s="39" t="s">
        <v>55</v>
      </c>
      <c r="E33" s="39" t="s">
        <v>17</v>
      </c>
    </row>
    <row r="34" spans="1:5" ht="63.75" x14ac:dyDescent="0.2">
      <c r="A34" s="36" t="s">
        <v>106</v>
      </c>
      <c r="B34" s="37">
        <f>(B6/B12%)</f>
        <v>87.011085546956693</v>
      </c>
      <c r="C34" s="37">
        <f t="shared" ref="C34:E35" si="0">(C6/C12%)</f>
        <v>58.904109589041099</v>
      </c>
      <c r="D34" s="37">
        <f>(D6/D12%)</f>
        <v>99.104859335038356</v>
      </c>
      <c r="E34" s="37">
        <f>(E6/E12%)</f>
        <v>87.582151504669667</v>
      </c>
    </row>
    <row r="35" spans="1:5" ht="63.75" x14ac:dyDescent="0.2">
      <c r="A35" s="36" t="s">
        <v>137</v>
      </c>
      <c r="B35" s="37">
        <f>(B7/B13%)</f>
        <v>85.337962017561779</v>
      </c>
      <c r="C35" s="37">
        <f t="shared" si="0"/>
        <v>81.153846153846146</v>
      </c>
      <c r="D35" s="37">
        <f>(D7/D13%)</f>
        <v>148.67503486750348</v>
      </c>
      <c r="E35" s="37">
        <f t="shared" si="0"/>
        <v>92.883895131086135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00B0F0"/>
  </sheetPr>
  <dimension ref="A1:F9"/>
  <sheetViews>
    <sheetView zoomScale="115" zoomScaleNormal="115" workbookViewId="0">
      <selection activeCell="H11" sqref="H11"/>
    </sheetView>
  </sheetViews>
  <sheetFormatPr defaultRowHeight="12.75" x14ac:dyDescent="0.2"/>
  <cols>
    <col min="1" max="1" width="8" bestFit="1" customWidth="1"/>
    <col min="2" max="2" width="54.28515625" bestFit="1" customWidth="1"/>
    <col min="3" max="3" width="8.7109375" bestFit="1" customWidth="1"/>
    <col min="4" max="4" width="8.28515625" bestFit="1" customWidth="1"/>
    <col min="8" max="8" width="9" bestFit="1" customWidth="1"/>
    <col min="9" max="9" width="8.85546875" bestFit="1" customWidth="1"/>
    <col min="10" max="10" width="5" bestFit="1" customWidth="1"/>
  </cols>
  <sheetData>
    <row r="1" spans="1:6" x14ac:dyDescent="0.2">
      <c r="B1" s="60" t="s">
        <v>63</v>
      </c>
      <c r="C1" s="2"/>
    </row>
    <row r="2" spans="1:6" x14ac:dyDescent="0.2">
      <c r="E2" s="72"/>
    </row>
    <row r="3" spans="1:6" x14ac:dyDescent="0.2">
      <c r="B3" t="s">
        <v>68</v>
      </c>
      <c r="C3" s="122" t="s">
        <v>80</v>
      </c>
    </row>
    <row r="4" spans="1:6" ht="13.5" thickBot="1" x14ac:dyDescent="0.25"/>
    <row r="5" spans="1:6" s="35" customFormat="1" ht="25.5" x14ac:dyDescent="0.2">
      <c r="A5" s="110" t="s">
        <v>66</v>
      </c>
      <c r="B5" s="123" t="s">
        <v>67</v>
      </c>
      <c r="C5" s="124" t="s">
        <v>108</v>
      </c>
      <c r="D5" s="125" t="s">
        <v>107</v>
      </c>
      <c r="E5" s="124" t="s">
        <v>138</v>
      </c>
      <c r="F5" s="125" t="s">
        <v>139</v>
      </c>
    </row>
    <row r="6" spans="1:6" ht="37.5" customHeight="1" x14ac:dyDescent="0.2">
      <c r="A6" s="111">
        <v>5</v>
      </c>
      <c r="B6" s="123" t="s">
        <v>58</v>
      </c>
      <c r="C6" s="126">
        <v>34.299999999999997</v>
      </c>
      <c r="D6" s="127">
        <v>44.9</v>
      </c>
      <c r="E6" s="126">
        <v>36.6</v>
      </c>
      <c r="F6" s="127">
        <v>43.5</v>
      </c>
    </row>
    <row r="7" spans="1:6" ht="37.5" customHeight="1" x14ac:dyDescent="0.2">
      <c r="A7" s="111">
        <v>6</v>
      </c>
      <c r="B7" s="123" t="s">
        <v>59</v>
      </c>
      <c r="C7" s="126">
        <v>38.5</v>
      </c>
      <c r="D7" s="127">
        <v>37.299999999999997</v>
      </c>
      <c r="E7" s="126">
        <v>37.299999999999997</v>
      </c>
      <c r="F7" s="127">
        <v>31.1</v>
      </c>
    </row>
    <row r="8" spans="1:6" ht="37.5" customHeight="1" x14ac:dyDescent="0.2">
      <c r="A8" s="111">
        <v>7</v>
      </c>
      <c r="B8" s="123" t="s">
        <v>60</v>
      </c>
      <c r="C8" s="126">
        <v>22.2</v>
      </c>
      <c r="D8" s="127">
        <v>36.4</v>
      </c>
      <c r="E8" s="126">
        <v>30.6</v>
      </c>
      <c r="F8" s="127">
        <v>38</v>
      </c>
    </row>
    <row r="9" spans="1:6" ht="39" thickBot="1" x14ac:dyDescent="0.25">
      <c r="A9" s="111">
        <v>8</v>
      </c>
      <c r="B9" s="123" t="s">
        <v>61</v>
      </c>
      <c r="C9" s="128">
        <v>34.9</v>
      </c>
      <c r="D9" s="129">
        <v>17.7</v>
      </c>
      <c r="E9" s="128">
        <v>23.9</v>
      </c>
      <c r="F9" s="129">
        <v>14.6</v>
      </c>
    </row>
  </sheetData>
  <hyperlinks>
    <hyperlink ref="C3" r:id="rId1" xr:uid="{5D665567-45F1-4D65-8335-34525F5B6FD5}"/>
  </hyperlinks>
  <pageMargins left="0.7" right="0.7" top="0.75" bottom="0.75" header="0.3" footer="0.3"/>
  <pageSetup paperSize="9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00B0F0"/>
  </sheetPr>
  <dimension ref="A2:Y41"/>
  <sheetViews>
    <sheetView showGridLines="0" tabSelected="1" topLeftCell="A4" workbookViewId="0">
      <selection activeCell="O13" sqref="O13"/>
    </sheetView>
  </sheetViews>
  <sheetFormatPr defaultRowHeight="12.75" x14ac:dyDescent="0.2"/>
  <cols>
    <col min="1" max="1" width="16.7109375" bestFit="1" customWidth="1"/>
    <col min="6" max="6" width="5.85546875" customWidth="1"/>
    <col min="7" max="7" width="16.7109375" bestFit="1" customWidth="1"/>
  </cols>
  <sheetData>
    <row r="2" spans="1:25" x14ac:dyDescent="0.2">
      <c r="A2" s="60" t="s">
        <v>63</v>
      </c>
      <c r="B2" s="60"/>
    </row>
    <row r="4" spans="1:25" x14ac:dyDescent="0.2">
      <c r="A4" s="2" t="s">
        <v>22</v>
      </c>
    </row>
    <row r="6" spans="1:25" ht="15" x14ac:dyDescent="0.25">
      <c r="A6" s="11" t="s">
        <v>109</v>
      </c>
      <c r="B6" s="11" t="s">
        <v>1</v>
      </c>
      <c r="C6" s="11" t="s">
        <v>31</v>
      </c>
      <c r="D6" s="11" t="s">
        <v>0</v>
      </c>
      <c r="E6" s="11" t="s">
        <v>17</v>
      </c>
      <c r="G6" s="11" t="s">
        <v>140</v>
      </c>
      <c r="H6" s="11" t="s">
        <v>1</v>
      </c>
      <c r="I6" s="11" t="s">
        <v>31</v>
      </c>
      <c r="J6" s="11" t="s">
        <v>0</v>
      </c>
      <c r="K6" s="11" t="s">
        <v>17</v>
      </c>
      <c r="N6" s="3"/>
      <c r="O6" s="3"/>
      <c r="P6" s="3"/>
      <c r="Q6" s="3"/>
      <c r="R6" s="96"/>
      <c r="S6" s="96"/>
      <c r="T6" s="96"/>
      <c r="U6" s="96"/>
      <c r="V6" s="96"/>
      <c r="W6" s="96"/>
      <c r="X6" s="5"/>
      <c r="Y6" s="5"/>
    </row>
    <row r="7" spans="1:25" x14ac:dyDescent="0.2">
      <c r="A7" s="10" t="s">
        <v>21</v>
      </c>
      <c r="B7" s="41">
        <v>10</v>
      </c>
      <c r="C7" s="41">
        <v>1</v>
      </c>
      <c r="D7" s="41">
        <v>0</v>
      </c>
      <c r="E7" s="8">
        <f>SUM(B7:D7)</f>
        <v>11</v>
      </c>
      <c r="G7" s="10" t="s">
        <v>21</v>
      </c>
      <c r="H7" s="41">
        <v>8</v>
      </c>
      <c r="I7" s="41">
        <v>1</v>
      </c>
      <c r="J7" s="41">
        <v>0</v>
      </c>
      <c r="K7" s="8">
        <f>SUM(H7:J7)</f>
        <v>9</v>
      </c>
      <c r="N7" s="1"/>
      <c r="O7" s="1"/>
      <c r="P7" s="3"/>
      <c r="Q7" s="3"/>
    </row>
    <row r="8" spans="1:25" x14ac:dyDescent="0.2">
      <c r="A8" s="10" t="s">
        <v>20</v>
      </c>
      <c r="B8" s="41">
        <v>6</v>
      </c>
      <c r="C8" s="41">
        <v>1</v>
      </c>
      <c r="D8" s="41">
        <v>1</v>
      </c>
      <c r="E8" s="8">
        <f t="shared" ref="E8" si="0">SUM(B8:D8)</f>
        <v>8</v>
      </c>
      <c r="G8" s="10" t="s">
        <v>20</v>
      </c>
      <c r="H8" s="41">
        <v>7</v>
      </c>
      <c r="I8" s="41">
        <v>1</v>
      </c>
      <c r="J8" s="41">
        <v>0</v>
      </c>
      <c r="K8" s="8">
        <f>SUM(H8:J8)</f>
        <v>8</v>
      </c>
      <c r="N8" s="1"/>
      <c r="O8" s="1"/>
      <c r="P8" s="1"/>
    </row>
    <row r="9" spans="1:25" x14ac:dyDescent="0.2">
      <c r="A9" s="63" t="s">
        <v>16</v>
      </c>
      <c r="B9" s="11">
        <f>SUM(B7:B8)</f>
        <v>16</v>
      </c>
      <c r="C9" s="11">
        <f t="shared" ref="C9:E9" si="1">SUM(C7:C8)</f>
        <v>2</v>
      </c>
      <c r="D9" s="11">
        <f t="shared" si="1"/>
        <v>1</v>
      </c>
      <c r="E9" s="11">
        <f t="shared" si="1"/>
        <v>19</v>
      </c>
      <c r="G9" s="63" t="s">
        <v>16</v>
      </c>
      <c r="H9" s="11">
        <f>SUM(H7:H8)</f>
        <v>15</v>
      </c>
      <c r="I9" s="11">
        <f>SUM(I7:I8)</f>
        <v>2</v>
      </c>
      <c r="J9" s="11">
        <f>SUM(J7:J8)</f>
        <v>0</v>
      </c>
      <c r="K9" s="11">
        <f>SUM(H9:J9)</f>
        <v>17</v>
      </c>
      <c r="N9" s="4"/>
      <c r="O9" s="4"/>
      <c r="P9" s="1"/>
    </row>
    <row r="10" spans="1:25" x14ac:dyDescent="0.2">
      <c r="N10" s="1"/>
      <c r="P10" s="4"/>
      <c r="Q10" s="3"/>
    </row>
    <row r="11" spans="1:25" x14ac:dyDescent="0.2">
      <c r="A11" s="11" t="s">
        <v>109</v>
      </c>
      <c r="B11" s="11" t="s">
        <v>1</v>
      </c>
      <c r="C11" s="11" t="s">
        <v>31</v>
      </c>
      <c r="D11" s="11" t="s">
        <v>0</v>
      </c>
      <c r="E11" s="11" t="s">
        <v>17</v>
      </c>
      <c r="G11" s="11" t="s">
        <v>140</v>
      </c>
      <c r="H11" s="11" t="s">
        <v>1</v>
      </c>
      <c r="I11" s="11" t="s">
        <v>31</v>
      </c>
      <c r="J11" s="11" t="s">
        <v>0</v>
      </c>
      <c r="K11" s="11" t="s">
        <v>17</v>
      </c>
      <c r="P11" s="3"/>
      <c r="Q11" s="3"/>
    </row>
    <row r="12" spans="1:25" x14ac:dyDescent="0.2">
      <c r="A12" s="10" t="s">
        <v>24</v>
      </c>
      <c r="B12" s="41">
        <v>9</v>
      </c>
      <c r="C12" s="41">
        <v>0</v>
      </c>
      <c r="D12" s="41">
        <v>1</v>
      </c>
      <c r="E12" s="8">
        <f>SUM(B12:D12)</f>
        <v>10</v>
      </c>
      <c r="G12" s="10" t="s">
        <v>24</v>
      </c>
      <c r="H12" s="41">
        <v>9</v>
      </c>
      <c r="I12" s="41">
        <v>0</v>
      </c>
      <c r="J12" s="41">
        <v>0</v>
      </c>
      <c r="K12" s="8">
        <f>SUM(H12:J12)</f>
        <v>9</v>
      </c>
      <c r="P12" s="1"/>
    </row>
    <row r="13" spans="1:25" x14ac:dyDescent="0.2">
      <c r="A13" s="10" t="s">
        <v>23</v>
      </c>
      <c r="B13" s="41">
        <v>7</v>
      </c>
      <c r="C13" s="41">
        <v>2</v>
      </c>
      <c r="D13" s="41">
        <v>0</v>
      </c>
      <c r="E13" s="8">
        <f>SUM(B13:D13)</f>
        <v>9</v>
      </c>
      <c r="G13" s="10" t="s">
        <v>23</v>
      </c>
      <c r="H13" s="41">
        <v>6</v>
      </c>
      <c r="I13" s="41">
        <v>2</v>
      </c>
      <c r="J13" s="41">
        <v>0</v>
      </c>
      <c r="K13" s="8">
        <f>SUM(H13:J13)</f>
        <v>8</v>
      </c>
      <c r="P13" s="1"/>
    </row>
    <row r="14" spans="1:25" x14ac:dyDescent="0.2">
      <c r="A14" s="63" t="s">
        <v>16</v>
      </c>
      <c r="B14" s="11">
        <f>SUM(B12:B13)</f>
        <v>16</v>
      </c>
      <c r="C14" s="11">
        <f>SUM(C12:C13)</f>
        <v>2</v>
      </c>
      <c r="D14" s="11">
        <f>SUM(D12:D13)</f>
        <v>1</v>
      </c>
      <c r="E14" s="11">
        <f>SUM(B14:D14)</f>
        <v>19</v>
      </c>
      <c r="G14" s="63" t="s">
        <v>16</v>
      </c>
      <c r="H14" s="11">
        <f>SUM(H12:H13)</f>
        <v>15</v>
      </c>
      <c r="I14" s="11">
        <f>SUM(I12:I13)</f>
        <v>2</v>
      </c>
      <c r="J14" s="11">
        <f>SUM(J12:J13)</f>
        <v>0</v>
      </c>
      <c r="K14" s="11">
        <f>SUM(H14:J14)</f>
        <v>17</v>
      </c>
      <c r="P14" s="4"/>
      <c r="Q14" s="3"/>
    </row>
    <row r="15" spans="1:25" x14ac:dyDescent="0.2">
      <c r="A15" s="4"/>
      <c r="B15" s="3"/>
      <c r="C15" s="3"/>
      <c r="D15" s="3"/>
      <c r="E15" s="3"/>
      <c r="G15" s="4"/>
      <c r="H15" s="3"/>
      <c r="I15" s="3"/>
      <c r="J15" s="3"/>
      <c r="K15" s="3"/>
    </row>
    <row r="17" spans="1:15" x14ac:dyDescent="0.2">
      <c r="A17" s="13"/>
      <c r="B17" s="13"/>
      <c r="C17" s="13"/>
      <c r="D17" s="13"/>
      <c r="E17" s="13"/>
      <c r="F17" s="13"/>
      <c r="G17" s="13"/>
      <c r="H17" s="14" t="s">
        <v>109</v>
      </c>
      <c r="I17" s="13"/>
      <c r="J17" s="13"/>
      <c r="K17" s="13"/>
      <c r="L17" s="14" t="s">
        <v>140</v>
      </c>
      <c r="M17" s="13"/>
      <c r="N17" s="13"/>
      <c r="O17" s="13"/>
    </row>
    <row r="18" spans="1:15" x14ac:dyDescent="0.2">
      <c r="A18" s="13"/>
      <c r="B18" s="13"/>
      <c r="C18" s="13"/>
      <c r="D18" s="13"/>
      <c r="E18" s="13"/>
      <c r="F18" s="13"/>
      <c r="G18" s="13"/>
      <c r="H18" s="13" t="s">
        <v>1</v>
      </c>
      <c r="I18" s="13" t="s">
        <v>31</v>
      </c>
      <c r="J18" s="13" t="s">
        <v>0</v>
      </c>
      <c r="K18" s="13"/>
      <c r="L18" s="13" t="s">
        <v>1</v>
      </c>
      <c r="M18" s="13" t="s">
        <v>31</v>
      </c>
      <c r="N18" s="13" t="s">
        <v>0</v>
      </c>
      <c r="O18" s="13"/>
    </row>
    <row r="19" spans="1:15" x14ac:dyDescent="0.2">
      <c r="A19" s="13" t="s">
        <v>29</v>
      </c>
      <c r="B19" s="13"/>
      <c r="C19" s="13"/>
      <c r="D19" s="13"/>
      <c r="E19" s="13"/>
      <c r="F19" s="13"/>
      <c r="G19" s="13"/>
      <c r="H19" s="15">
        <f>('Indicator 1'!B84)</f>
        <v>4781</v>
      </c>
      <c r="I19" s="15">
        <f>('Indicator 1'!C84)</f>
        <v>219</v>
      </c>
      <c r="J19" s="15">
        <f>('Indicator 1'!D84)</f>
        <v>782</v>
      </c>
      <c r="K19" s="16">
        <f>SUM(H19:J19)</f>
        <v>5782</v>
      </c>
      <c r="L19" s="15">
        <f>('Indicator 1'!B85)</f>
        <v>4897</v>
      </c>
      <c r="M19" s="15">
        <f>('Indicator 1'!C85)</f>
        <v>260</v>
      </c>
      <c r="N19" s="15">
        <f>('Indicator 1'!D85)</f>
        <v>717</v>
      </c>
      <c r="O19" s="16">
        <f>SUM(L19:N19)</f>
        <v>5874</v>
      </c>
    </row>
    <row r="20" spans="1:15" x14ac:dyDescent="0.2">
      <c r="A20" s="13"/>
      <c r="B20" s="13"/>
      <c r="C20" s="13"/>
      <c r="D20" s="13"/>
      <c r="E20" s="13"/>
      <c r="F20" s="13"/>
      <c r="G20" s="13"/>
      <c r="H20" s="16"/>
      <c r="I20" s="16"/>
      <c r="J20" s="16"/>
      <c r="K20" s="16"/>
      <c r="L20" s="16"/>
      <c r="M20" s="16"/>
      <c r="N20" s="16"/>
      <c r="O20" s="16"/>
    </row>
    <row r="21" spans="1:15" x14ac:dyDescent="0.2">
      <c r="A21" s="13"/>
      <c r="B21" s="13"/>
      <c r="C21" s="13"/>
      <c r="D21" s="13"/>
      <c r="E21" s="13"/>
      <c r="F21" s="13"/>
      <c r="G21" s="13"/>
      <c r="H21" s="17" t="s">
        <v>109</v>
      </c>
      <c r="I21" s="16"/>
      <c r="J21" s="16"/>
      <c r="K21" s="16"/>
      <c r="L21" s="17" t="s">
        <v>140</v>
      </c>
      <c r="M21" s="16"/>
      <c r="N21" s="16"/>
      <c r="O21" s="16"/>
    </row>
    <row r="22" spans="1:15" x14ac:dyDescent="0.2">
      <c r="A22" s="13"/>
      <c r="B22" s="13"/>
      <c r="C22" s="13"/>
      <c r="D22" s="13"/>
      <c r="E22" s="13"/>
      <c r="F22" s="13"/>
      <c r="G22" s="13"/>
      <c r="H22" s="16" t="s">
        <v>1</v>
      </c>
      <c r="I22" s="16" t="s">
        <v>31</v>
      </c>
      <c r="J22" s="16" t="s">
        <v>0</v>
      </c>
      <c r="K22" s="16"/>
      <c r="L22" s="16" t="s">
        <v>1</v>
      </c>
      <c r="M22" s="16" t="s">
        <v>31</v>
      </c>
      <c r="N22" s="16" t="s">
        <v>0</v>
      </c>
      <c r="O22" s="16"/>
    </row>
    <row r="23" spans="1:15" x14ac:dyDescent="0.2">
      <c r="A23" s="13" t="s">
        <v>39</v>
      </c>
      <c r="B23" s="13"/>
      <c r="C23" s="13"/>
      <c r="D23" s="13"/>
      <c r="E23" s="13"/>
      <c r="F23" s="13"/>
      <c r="G23" s="13"/>
      <c r="H23" s="18">
        <f>(B14/E14%)</f>
        <v>84.21052631578948</v>
      </c>
      <c r="I23" s="18">
        <f>(C14/E14%)</f>
        <v>10.526315789473685</v>
      </c>
      <c r="J23" s="18">
        <f>(D14/E14%)</f>
        <v>5.2631578947368425</v>
      </c>
      <c r="K23" s="16">
        <f>SUM(H23:J23)</f>
        <v>100</v>
      </c>
      <c r="L23" s="18">
        <f>(H14/$K14%)</f>
        <v>88.235294117647058</v>
      </c>
      <c r="M23" s="18">
        <f>(I14/$K14%)</f>
        <v>11.76470588235294</v>
      </c>
      <c r="N23" s="18">
        <f>(J14/$K14%)</f>
        <v>0</v>
      </c>
      <c r="O23" s="16">
        <f>SUM(L23:N23)</f>
        <v>100</v>
      </c>
    </row>
    <row r="24" spans="1:15" x14ac:dyDescent="0.2">
      <c r="A24" s="13"/>
      <c r="B24" s="13"/>
      <c r="C24" s="13"/>
      <c r="D24" s="13"/>
      <c r="E24" s="13"/>
      <c r="F24" s="13"/>
      <c r="G24" s="13"/>
      <c r="H24" s="16"/>
      <c r="I24" s="16"/>
      <c r="J24" s="16"/>
      <c r="K24" s="16"/>
      <c r="L24" s="16"/>
      <c r="M24" s="16"/>
      <c r="N24" s="16"/>
      <c r="O24" s="16"/>
    </row>
    <row r="25" spans="1:15" x14ac:dyDescent="0.2">
      <c r="A25" s="13" t="s">
        <v>40</v>
      </c>
      <c r="B25" s="13"/>
      <c r="C25" s="13"/>
      <c r="D25" s="13"/>
      <c r="E25" s="13"/>
      <c r="F25" s="13"/>
      <c r="G25" s="13"/>
      <c r="H25" s="18">
        <f>(B7/$E7%)</f>
        <v>90.909090909090907</v>
      </c>
      <c r="I25" s="18">
        <f t="shared" ref="I25:J25" si="2">(C7/$E7%)</f>
        <v>9.0909090909090917</v>
      </c>
      <c r="J25" s="18">
        <f t="shared" si="2"/>
        <v>0</v>
      </c>
      <c r="K25" s="16">
        <f t="shared" ref="K25:K33" si="3">SUM(H25:J25)</f>
        <v>100</v>
      </c>
      <c r="L25" s="18">
        <f>(H7/$K7%)</f>
        <v>88.888888888888886</v>
      </c>
      <c r="M25" s="18">
        <f>(I7/$K7%)</f>
        <v>11.111111111111111</v>
      </c>
      <c r="N25" s="18">
        <f t="shared" ref="N25" si="4">(J7/$K7%)</f>
        <v>0</v>
      </c>
      <c r="O25" s="16">
        <f t="shared" ref="O25:O31" si="5">SUM(L25:N25)</f>
        <v>100</v>
      </c>
    </row>
    <row r="26" spans="1:15" x14ac:dyDescent="0.2">
      <c r="A26" s="13" t="s">
        <v>41</v>
      </c>
      <c r="B26" s="13"/>
      <c r="C26" s="13"/>
      <c r="D26" s="13"/>
      <c r="E26" s="13"/>
      <c r="F26" s="13"/>
      <c r="G26" s="13"/>
      <c r="H26" s="18">
        <f>(B8/$E8%)</f>
        <v>75</v>
      </c>
      <c r="I26" s="18">
        <f t="shared" ref="I26:J26" si="6">(C8/$E8%)</f>
        <v>12.5</v>
      </c>
      <c r="J26" s="18">
        <f t="shared" si="6"/>
        <v>12.5</v>
      </c>
      <c r="K26" s="16">
        <f t="shared" si="3"/>
        <v>100</v>
      </c>
      <c r="L26" s="18">
        <f>(H8/$K8%)</f>
        <v>87.5</v>
      </c>
      <c r="M26" s="18">
        <f>(I8/$K8%)</f>
        <v>12.5</v>
      </c>
      <c r="N26" s="18">
        <f>(J8/$K8%)</f>
        <v>0</v>
      </c>
      <c r="O26" s="16">
        <f t="shared" si="5"/>
        <v>100</v>
      </c>
    </row>
    <row r="27" spans="1:15" x14ac:dyDescent="0.2">
      <c r="A27" s="13"/>
      <c r="B27" s="13"/>
      <c r="C27" s="13"/>
      <c r="D27" s="13"/>
      <c r="E27" s="13"/>
      <c r="F27" s="13"/>
      <c r="G27" s="13"/>
      <c r="H27" s="16"/>
      <c r="I27" s="16"/>
      <c r="J27" s="16"/>
      <c r="K27" s="16"/>
      <c r="L27" s="16"/>
      <c r="M27" s="16"/>
      <c r="N27" s="16"/>
      <c r="O27" s="16"/>
    </row>
    <row r="28" spans="1:15" x14ac:dyDescent="0.2">
      <c r="A28" s="13" t="s">
        <v>42</v>
      </c>
      <c r="B28" s="13"/>
      <c r="C28" s="13"/>
      <c r="D28" s="13"/>
      <c r="E28" s="13"/>
      <c r="F28" s="13"/>
      <c r="G28" s="13"/>
      <c r="H28" s="18">
        <f>(B12/$E12%)</f>
        <v>90</v>
      </c>
      <c r="I28" s="18">
        <f t="shared" ref="I28:J28" si="7">(C12/$E12%)</f>
        <v>0</v>
      </c>
      <c r="J28" s="18">
        <f t="shared" si="7"/>
        <v>10</v>
      </c>
      <c r="K28" s="16">
        <f t="shared" si="3"/>
        <v>100</v>
      </c>
      <c r="L28" s="18">
        <f>(H12/$K12%)</f>
        <v>100</v>
      </c>
      <c r="M28" s="18">
        <f t="shared" ref="M28:N28" si="8">(I12/$K12%)</f>
        <v>0</v>
      </c>
      <c r="N28" s="18">
        <f t="shared" si="8"/>
        <v>0</v>
      </c>
      <c r="O28" s="16">
        <f t="shared" si="5"/>
        <v>100</v>
      </c>
    </row>
    <row r="29" spans="1:15" x14ac:dyDescent="0.2">
      <c r="A29" s="13" t="s">
        <v>43</v>
      </c>
      <c r="B29" s="13"/>
      <c r="C29" s="13"/>
      <c r="D29" s="13"/>
      <c r="E29" s="13"/>
      <c r="F29" s="13"/>
      <c r="G29" s="13"/>
      <c r="H29" s="18">
        <f>(B13/$E13%)</f>
        <v>77.777777777777786</v>
      </c>
      <c r="I29" s="18">
        <f t="shared" ref="I29:J29" si="9">(C13/$E13%)</f>
        <v>22.222222222222221</v>
      </c>
      <c r="J29" s="18">
        <f t="shared" si="9"/>
        <v>0</v>
      </c>
      <c r="K29" s="16">
        <f t="shared" si="3"/>
        <v>100</v>
      </c>
      <c r="L29" s="18">
        <f>(H13/$K13%)</f>
        <v>75</v>
      </c>
      <c r="M29" s="18">
        <f t="shared" ref="M29:N29" si="10">(I13/$K13%)</f>
        <v>25</v>
      </c>
      <c r="N29" s="18">
        <f t="shared" si="10"/>
        <v>0</v>
      </c>
      <c r="O29" s="16">
        <f t="shared" si="5"/>
        <v>100</v>
      </c>
    </row>
    <row r="30" spans="1:15" x14ac:dyDescent="0.2">
      <c r="A30" s="13"/>
      <c r="B30" s="13"/>
      <c r="C30" s="13"/>
      <c r="D30" s="13"/>
      <c r="E30" s="13"/>
      <c r="F30" s="13"/>
      <c r="G30" s="13"/>
      <c r="H30" s="16"/>
      <c r="I30" s="16"/>
      <c r="J30" s="16"/>
      <c r="K30" s="16"/>
      <c r="L30" s="16"/>
      <c r="M30" s="16"/>
      <c r="N30" s="16"/>
      <c r="O30" s="16"/>
    </row>
    <row r="31" spans="1:15" x14ac:dyDescent="0.2">
      <c r="A31" s="13" t="s">
        <v>44</v>
      </c>
      <c r="B31" s="13"/>
      <c r="C31" s="13"/>
      <c r="D31" s="13"/>
      <c r="E31" s="13"/>
      <c r="F31" s="13"/>
      <c r="G31" s="13"/>
      <c r="H31" s="18">
        <f>(H19/K19%)</f>
        <v>82.687651331719124</v>
      </c>
      <c r="I31" s="18">
        <f>(I19/K19%)</f>
        <v>3.7876167416118989</v>
      </c>
      <c r="J31" s="18">
        <f>(J19/K19%)</f>
        <v>13.524731926668972</v>
      </c>
      <c r="K31" s="16">
        <f t="shared" si="3"/>
        <v>100</v>
      </c>
      <c r="L31" s="18">
        <f>(L19/$O19%)</f>
        <v>83.367381681988419</v>
      </c>
      <c r="M31" s="18">
        <f>(M19/$O19%)</f>
        <v>4.4262853251617296</v>
      </c>
      <c r="N31" s="18">
        <f>(N19/$O19%)</f>
        <v>12.206332992849847</v>
      </c>
      <c r="O31" s="16">
        <f t="shared" si="5"/>
        <v>100</v>
      </c>
    </row>
    <row r="32" spans="1:15" x14ac:dyDescent="0.2">
      <c r="A32" s="13"/>
      <c r="B32" s="13"/>
      <c r="C32" s="13"/>
      <c r="D32" s="13"/>
      <c r="E32" s="13"/>
      <c r="F32" s="13"/>
      <c r="G32" s="13"/>
      <c r="H32" s="16"/>
      <c r="I32" s="16"/>
      <c r="J32" s="16"/>
      <c r="K32" s="16"/>
      <c r="L32" s="16"/>
      <c r="M32" s="16"/>
      <c r="N32" s="16"/>
      <c r="O32" s="16"/>
    </row>
    <row r="33" spans="1:17" x14ac:dyDescent="0.2">
      <c r="A33" s="13" t="s">
        <v>45</v>
      </c>
      <c r="B33" s="13"/>
      <c r="C33" s="13"/>
      <c r="D33" s="13"/>
      <c r="E33" s="13"/>
      <c r="F33" s="13"/>
      <c r="G33" s="13"/>
      <c r="H33" s="18">
        <f>(H31-H23)</f>
        <v>-1.5228749840703557</v>
      </c>
      <c r="I33" s="18">
        <f>(I31-I23)</f>
        <v>-6.7386990478617861</v>
      </c>
      <c r="J33" s="18">
        <f>(J31-J23)</f>
        <v>8.2615740319321294</v>
      </c>
      <c r="K33" s="16">
        <f t="shared" si="3"/>
        <v>0</v>
      </c>
      <c r="L33" s="18">
        <f>(L31-L23)</f>
        <v>-4.8679124356586385</v>
      </c>
      <c r="M33" s="18">
        <f t="shared" ref="M33:N33" si="11">(M31-M23)</f>
        <v>-7.3384205571912107</v>
      </c>
      <c r="N33" s="18">
        <f t="shared" si="11"/>
        <v>12.206332992849847</v>
      </c>
      <c r="O33" s="16">
        <f>SUM(L33:N33)</f>
        <v>0</v>
      </c>
    </row>
    <row r="36" spans="1:17" x14ac:dyDescent="0.2">
      <c r="G36" s="2" t="s">
        <v>56</v>
      </c>
    </row>
    <row r="37" spans="1:17" ht="25.5" x14ac:dyDescent="0.2">
      <c r="G37" s="38"/>
      <c r="H37" s="39" t="s">
        <v>53</v>
      </c>
      <c r="I37" s="39" t="s">
        <v>89</v>
      </c>
      <c r="J37" s="39" t="s">
        <v>55</v>
      </c>
      <c r="K37" s="6"/>
    </row>
    <row r="38" spans="1:17" ht="38.25" x14ac:dyDescent="0.2">
      <c r="G38" s="42" t="s">
        <v>110</v>
      </c>
      <c r="H38" s="37">
        <f>(B12/$E12%)</f>
        <v>90</v>
      </c>
      <c r="I38" s="37">
        <f>(C12/$E12%)</f>
        <v>0</v>
      </c>
      <c r="J38" s="37">
        <f t="shared" ref="J38" si="12">(D12/$E12%)</f>
        <v>10</v>
      </c>
      <c r="K38" s="12"/>
      <c r="N38" s="2"/>
      <c r="O38" s="2"/>
      <c r="P38" s="2"/>
      <c r="Q38" s="2"/>
    </row>
    <row r="39" spans="1:17" ht="38.25" x14ac:dyDescent="0.2">
      <c r="G39" s="42" t="s">
        <v>111</v>
      </c>
      <c r="H39" s="37">
        <f>(B13/$E$13%)</f>
        <v>77.777777777777786</v>
      </c>
      <c r="I39" s="37">
        <f>(C13/$E$13%)</f>
        <v>22.222222222222221</v>
      </c>
      <c r="J39" s="37">
        <f>(D13/$E$13%)</f>
        <v>0</v>
      </c>
      <c r="K39" s="12"/>
    </row>
    <row r="40" spans="1:17" ht="38.25" x14ac:dyDescent="0.2">
      <c r="G40" s="42" t="s">
        <v>141</v>
      </c>
      <c r="H40" s="37">
        <f>(H12/$K$12%)</f>
        <v>100</v>
      </c>
      <c r="I40" s="37">
        <f t="shared" ref="I40:J40" si="13">(I12/$K$12%)</f>
        <v>0</v>
      </c>
      <c r="J40" s="37">
        <f t="shared" si="13"/>
        <v>0</v>
      </c>
      <c r="K40" s="12"/>
    </row>
    <row r="41" spans="1:17" ht="38.25" x14ac:dyDescent="0.2">
      <c r="G41" s="42" t="s">
        <v>142</v>
      </c>
      <c r="H41" s="37">
        <f>(H13/$K$13%)</f>
        <v>75</v>
      </c>
      <c r="I41" s="37">
        <f>(I13/$K$13%)</f>
        <v>25</v>
      </c>
      <c r="J41" s="37">
        <f t="shared" ref="J41" si="14">(J13/$K$13%)</f>
        <v>0</v>
      </c>
      <c r="K41" s="1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2</vt:i4>
      </vt:variant>
    </vt:vector>
  </HeadingPairs>
  <TitlesOfParts>
    <vt:vector size="8" baseType="lpstr">
      <vt:lpstr>Indicator 1</vt:lpstr>
      <vt:lpstr>Indicator 2</vt:lpstr>
      <vt:lpstr>Indicator 3</vt:lpstr>
      <vt:lpstr>Indicator 4</vt:lpstr>
      <vt:lpstr>Indicators 5, 6, 7 &amp; 8</vt:lpstr>
      <vt:lpstr>Indicator 9</vt:lpstr>
      <vt:lpstr>'Indicator 1'!Print_Area</vt:lpstr>
      <vt:lpstr>'Indicator 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Andree Weymouth</dc:creator>
  <cp:lastModifiedBy>Amanda Marsh</cp:lastModifiedBy>
  <cp:lastPrinted>2022-03-23T17:52:04Z</cp:lastPrinted>
  <dcterms:created xsi:type="dcterms:W3CDTF">2016-03-30T14:30:14Z</dcterms:created>
  <dcterms:modified xsi:type="dcterms:W3CDTF">2023-10-17T10:36:44Z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d1d6be-0264-490d-9a08-eb2a4a7e034f_Enabled">
    <vt:lpwstr>true</vt:lpwstr>
  </property>
  <property fmtid="{D5CDD505-2E9C-101B-9397-08002B2CF9AE}" pid="3" name="MSIP_Label_a4d1d6be-0264-490d-9a08-eb2a4a7e034f_SetDate">
    <vt:lpwstr>2023-03-31T08:07:14Z</vt:lpwstr>
  </property>
  <property fmtid="{D5CDD505-2E9C-101B-9397-08002B2CF9AE}" pid="4" name="MSIP_Label_a4d1d6be-0264-490d-9a08-eb2a4a7e034f_Method">
    <vt:lpwstr>Standard</vt:lpwstr>
  </property>
  <property fmtid="{D5CDD505-2E9C-101B-9397-08002B2CF9AE}" pid="5" name="MSIP_Label_a4d1d6be-0264-490d-9a08-eb2a4a7e034f_Name">
    <vt:lpwstr>defa4170-0d19-0005-0004-bc88714345d2</vt:lpwstr>
  </property>
  <property fmtid="{D5CDD505-2E9C-101B-9397-08002B2CF9AE}" pid="6" name="MSIP_Label_a4d1d6be-0264-490d-9a08-eb2a4a7e034f_SiteId">
    <vt:lpwstr>5a17173c-77af-4977-993d-e1f8ba59ef5f</vt:lpwstr>
  </property>
  <property fmtid="{D5CDD505-2E9C-101B-9397-08002B2CF9AE}" pid="7" name="MSIP_Label_a4d1d6be-0264-490d-9a08-eb2a4a7e034f_ActionId">
    <vt:lpwstr>30266f1e-84ab-4558-b6a7-06286ae6c5ea</vt:lpwstr>
  </property>
  <property fmtid="{D5CDD505-2E9C-101B-9397-08002B2CF9AE}" pid="8" name="MSIP_Label_a4d1d6be-0264-490d-9a08-eb2a4a7e034f_ContentBits">
    <vt:lpwstr>0</vt:lpwstr>
  </property>
</Properties>
</file>