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eastamb-my.sharepoint.com/personal/amanda_marsh_eastamb_nhs_uk/Documents/Amanda/"/>
    </mc:Choice>
  </mc:AlternateContent>
  <xr:revisionPtr revIDLastSave="3" documentId="8_{7A09DB01-587C-4A57-BCF4-4F567D070F00}" xr6:coauthVersionLast="47" xr6:coauthVersionMax="47" xr10:uidLastSave="{62E422DF-EC95-4C49-B2FE-7F312D07D1B2}"/>
  <bookViews>
    <workbookView xWindow="-120" yWindow="-120" windowWidth="20730" windowHeight="11160" tabRatio="885" activeTab="4" xr2:uid="{00000000-000D-0000-FFFF-FFFF00000000}"/>
  </bookViews>
  <sheets>
    <sheet name="Indicator 1" sheetId="8" r:id="rId1"/>
    <sheet name=" Indicator 2" sheetId="17" r:id="rId2"/>
    <sheet name="Indicator 3" sheetId="52" r:id="rId3"/>
    <sheet name="Indicators 4, 5, 6, 7, 8 &amp; 9a" sheetId="22" r:id="rId4"/>
    <sheet name="Indicator 9b" sheetId="40" r:id="rId5"/>
    <sheet name="Indicator 10" sheetId="12" r:id="rId6"/>
  </sheets>
  <definedNames>
    <definedName name="_xlnm.Auto_Open">#REF!</definedName>
    <definedName name="Macro1">#REF!</definedName>
    <definedName name="Macro10">#REF!</definedName>
    <definedName name="Macro11">#REF!</definedName>
    <definedName name="Macro12">#REF!</definedName>
    <definedName name="Macro13">#REF!</definedName>
    <definedName name="Macro14">#REF!</definedName>
    <definedName name="Macro15">#REF!</definedName>
    <definedName name="Macro16">#REF!</definedName>
    <definedName name="Macro17">#REF!</definedName>
    <definedName name="Macro18">#REF!</definedName>
    <definedName name="Macro19">#REF!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_xlnm.Print_Area" localSheetId="1">' Indicator 2'!$A$1:$K$22</definedName>
    <definedName name="_xlnm.Print_Area" localSheetId="0">'Indicator 1'!$A$1:$W$66</definedName>
    <definedName name="Recover">#REF!</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 i="12" l="1"/>
  <c r="N33" i="12"/>
  <c r="M33" i="12"/>
  <c r="L33" i="12"/>
  <c r="J33" i="12"/>
  <c r="I33" i="12"/>
  <c r="H33" i="12"/>
  <c r="C31" i="52"/>
  <c r="D14" i="52"/>
  <c r="C14" i="52"/>
  <c r="I5" i="52" s="1"/>
  <c r="C32" i="52" s="1"/>
  <c r="B14" i="52"/>
  <c r="D13" i="52"/>
  <c r="C13" i="52"/>
  <c r="B13" i="52"/>
  <c r="B5" i="52" s="1"/>
  <c r="J8" i="52"/>
  <c r="K8" i="52" s="1"/>
  <c r="I8" i="52"/>
  <c r="H8" i="52"/>
  <c r="D8" i="52"/>
  <c r="C8" i="52"/>
  <c r="F19" i="52" s="1"/>
  <c r="B8" i="52"/>
  <c r="K7" i="52"/>
  <c r="E7" i="52"/>
  <c r="K6" i="52"/>
  <c r="E6" i="52"/>
  <c r="H5" i="52"/>
  <c r="D5" i="52"/>
  <c r="D31" i="52" s="1"/>
  <c r="C5" i="52"/>
  <c r="E8" i="52" l="1"/>
  <c r="F24" i="52"/>
  <c r="G26" i="52" s="1"/>
  <c r="E14" i="52"/>
  <c r="F25" i="52"/>
  <c r="E5" i="52"/>
  <c r="E31" i="52" s="1"/>
  <c r="B31" i="52"/>
  <c r="F18" i="52"/>
  <c r="G20" i="52" s="1"/>
  <c r="J5" i="52"/>
  <c r="D32" i="52" s="1"/>
  <c r="B32" i="52"/>
  <c r="E13" i="52"/>
  <c r="K5" i="52" l="1"/>
  <c r="E32" i="52" s="1"/>
  <c r="C26" i="17" l="1"/>
  <c r="B26" i="17"/>
  <c r="D25" i="17"/>
  <c r="B25" i="17"/>
  <c r="E14" i="8"/>
  <c r="D26" i="17" l="1"/>
  <c r="C25" i="17"/>
  <c r="D19" i="17"/>
  <c r="D18" i="17"/>
  <c r="D11" i="17"/>
  <c r="D10" i="17"/>
  <c r="O40" i="8" l="1"/>
  <c r="N40" i="8"/>
  <c r="P40" i="8"/>
  <c r="Q40" i="8"/>
  <c r="C60" i="8"/>
  <c r="D60" i="8"/>
  <c r="B60" i="8"/>
  <c r="E5" i="17"/>
  <c r="I21" i="17" l="1"/>
  <c r="I13" i="17"/>
  <c r="D14" i="12" l="1"/>
  <c r="C14" i="12"/>
  <c r="B14" i="12"/>
  <c r="E13" i="12"/>
  <c r="E12" i="12"/>
  <c r="D9" i="12"/>
  <c r="C9" i="12"/>
  <c r="B9" i="12"/>
  <c r="E8" i="12"/>
  <c r="E7" i="12"/>
  <c r="E9" i="12" s="1"/>
  <c r="E14" i="12" l="1"/>
  <c r="H23" i="12" s="1"/>
  <c r="I60" i="8"/>
  <c r="J60" i="8"/>
  <c r="H60" i="8"/>
  <c r="H59" i="8"/>
  <c r="E30" i="8"/>
  <c r="E32" i="8"/>
  <c r="E33" i="8"/>
  <c r="E34" i="8"/>
  <c r="E35" i="8"/>
  <c r="E31" i="8"/>
  <c r="C36" i="8"/>
  <c r="D36" i="8"/>
  <c r="B36" i="8"/>
  <c r="I59" i="8"/>
  <c r="J59" i="8"/>
  <c r="J53" i="8" l="1"/>
  <c r="I49" i="8"/>
  <c r="J49" i="8"/>
  <c r="I50" i="8"/>
  <c r="J50" i="8"/>
  <c r="I51" i="8"/>
  <c r="J51" i="8"/>
  <c r="I52" i="8"/>
  <c r="J52" i="8"/>
  <c r="I53" i="8"/>
  <c r="I54" i="8"/>
  <c r="J54" i="8"/>
  <c r="I55" i="8"/>
  <c r="J55" i="8"/>
  <c r="I56" i="8"/>
  <c r="J56" i="8"/>
  <c r="I57" i="8"/>
  <c r="J57" i="8"/>
  <c r="I58" i="8"/>
  <c r="J58" i="8"/>
  <c r="H49" i="8"/>
  <c r="H50" i="8"/>
  <c r="H51" i="8"/>
  <c r="H52" i="8"/>
  <c r="H53" i="8"/>
  <c r="H54" i="8"/>
  <c r="H55" i="8"/>
  <c r="H56" i="8"/>
  <c r="H57" i="8"/>
  <c r="H58" i="8"/>
  <c r="C59" i="8"/>
  <c r="D59" i="8"/>
  <c r="B59" i="8"/>
  <c r="B49" i="8"/>
  <c r="C49" i="8"/>
  <c r="D49" i="8"/>
  <c r="B50" i="8"/>
  <c r="C50" i="8"/>
  <c r="D50" i="8"/>
  <c r="B51" i="8"/>
  <c r="C51" i="8"/>
  <c r="D51" i="8"/>
  <c r="B52" i="8"/>
  <c r="C52" i="8"/>
  <c r="D52" i="8"/>
  <c r="B53" i="8"/>
  <c r="C53" i="8"/>
  <c r="D53" i="8"/>
  <c r="B54" i="8"/>
  <c r="C54" i="8"/>
  <c r="D54" i="8"/>
  <c r="B55" i="8"/>
  <c r="C55" i="8"/>
  <c r="D55" i="8"/>
  <c r="B56" i="8"/>
  <c r="C56" i="8"/>
  <c r="D56" i="8"/>
  <c r="B57" i="8"/>
  <c r="C57" i="8"/>
  <c r="D57" i="8"/>
  <c r="B58" i="8"/>
  <c r="C58" i="8"/>
  <c r="D58" i="8"/>
  <c r="H64" i="8" l="1"/>
  <c r="C64" i="8"/>
  <c r="D64" i="8"/>
  <c r="B64" i="8"/>
  <c r="K49" i="8"/>
  <c r="K24" i="8" l="1"/>
  <c r="K25" i="8"/>
  <c r="K26" i="8"/>
  <c r="K27" i="8"/>
  <c r="K28" i="8"/>
  <c r="T28" i="8" s="1"/>
  <c r="K29" i="8"/>
  <c r="K30" i="8"/>
  <c r="K31" i="8"/>
  <c r="K32" i="8"/>
  <c r="K33" i="8"/>
  <c r="K34" i="8"/>
  <c r="K35" i="8"/>
  <c r="K36" i="8" l="1"/>
  <c r="K5" i="17" l="1"/>
  <c r="K4" i="17"/>
  <c r="E4" i="17"/>
  <c r="E25" i="17" s="1"/>
  <c r="E26" i="17" l="1"/>
  <c r="I36" i="8"/>
  <c r="J36" i="8"/>
  <c r="H36" i="8"/>
  <c r="H28" i="12" l="1"/>
  <c r="H9" i="12"/>
  <c r="K8" i="12"/>
  <c r="K7" i="12"/>
  <c r="L25" i="12" s="1"/>
  <c r="I25" i="12" l="1"/>
  <c r="H25" i="12"/>
  <c r="H29" i="12"/>
  <c r="I23" i="12" l="1"/>
  <c r="H38" i="12"/>
  <c r="I38" i="12"/>
  <c r="H39" i="12"/>
  <c r="J23" i="12"/>
  <c r="K40" i="8" l="1"/>
  <c r="K39" i="8"/>
  <c r="I41" i="8"/>
  <c r="J41" i="8"/>
  <c r="H41" i="8"/>
  <c r="E40" i="8"/>
  <c r="E39" i="8"/>
  <c r="C41" i="8"/>
  <c r="D41" i="8"/>
  <c r="B41" i="8"/>
  <c r="E24" i="8"/>
  <c r="E25" i="8"/>
  <c r="E26" i="8"/>
  <c r="E27" i="8"/>
  <c r="E28" i="8"/>
  <c r="E29" i="8"/>
  <c r="N29" i="8" s="1"/>
  <c r="K9" i="8"/>
  <c r="K10" i="8"/>
  <c r="K11" i="8"/>
  <c r="K12" i="8"/>
  <c r="K13" i="8"/>
  <c r="K14" i="8"/>
  <c r="K15" i="8"/>
  <c r="K16" i="8"/>
  <c r="K17" i="8"/>
  <c r="K18" i="8"/>
  <c r="K19" i="8"/>
  <c r="K20" i="8"/>
  <c r="I21" i="8"/>
  <c r="J21" i="8"/>
  <c r="H21" i="8"/>
  <c r="E9" i="8"/>
  <c r="E10" i="8"/>
  <c r="E11" i="8"/>
  <c r="N11" i="8" s="1"/>
  <c r="E12" i="8"/>
  <c r="E13" i="8"/>
  <c r="P13" i="8" s="1"/>
  <c r="E15" i="8"/>
  <c r="E16" i="8"/>
  <c r="E17" i="8"/>
  <c r="E18" i="8"/>
  <c r="E19" i="8"/>
  <c r="E20" i="8"/>
  <c r="C21" i="8"/>
  <c r="D21" i="8"/>
  <c r="B21" i="8"/>
  <c r="W40" i="8" l="1"/>
  <c r="U40" i="8"/>
  <c r="E36" i="8"/>
  <c r="B43" i="8"/>
  <c r="D43" i="8"/>
  <c r="C43" i="8"/>
  <c r="T40" i="8"/>
  <c r="V40" i="8"/>
  <c r="H43" i="8"/>
  <c r="J43" i="8"/>
  <c r="I43" i="8"/>
  <c r="K41" i="8"/>
  <c r="N13" i="8"/>
  <c r="E41" i="8"/>
  <c r="K21" i="8"/>
  <c r="E21" i="8"/>
  <c r="I39" i="12"/>
  <c r="J39" i="12"/>
  <c r="J38" i="12"/>
  <c r="E43" i="8" l="1"/>
  <c r="N43" i="8" s="1"/>
  <c r="K43" i="8"/>
  <c r="T43" i="8" s="1"/>
  <c r="E58" i="8" l="1"/>
  <c r="P58" i="8" s="1"/>
  <c r="K60" i="8"/>
  <c r="U60" i="8" s="1"/>
  <c r="K54" i="8"/>
  <c r="V54" i="8" s="1"/>
  <c r="E60" i="8"/>
  <c r="P60" i="8" s="1"/>
  <c r="E59" i="8"/>
  <c r="N59" i="8" s="1"/>
  <c r="E56" i="8"/>
  <c r="P56" i="8" s="1"/>
  <c r="H61" i="8"/>
  <c r="J64" i="8"/>
  <c r="I64" i="8"/>
  <c r="E57" i="8"/>
  <c r="P57" i="8" s="1"/>
  <c r="K57" i="8"/>
  <c r="T57" i="8" s="1"/>
  <c r="K50" i="8"/>
  <c r="E51" i="8"/>
  <c r="N51" i="8" s="1"/>
  <c r="E52" i="8"/>
  <c r="P52" i="8" s="1"/>
  <c r="E53" i="8"/>
  <c r="P53" i="8" s="1"/>
  <c r="E49" i="8"/>
  <c r="P49" i="8" s="1"/>
  <c r="K56" i="8"/>
  <c r="U56" i="8" s="1"/>
  <c r="K58" i="8"/>
  <c r="T58" i="8" s="1"/>
  <c r="E55" i="8"/>
  <c r="E50" i="8"/>
  <c r="N50" i="8" s="1"/>
  <c r="B61" i="8"/>
  <c r="V49" i="8"/>
  <c r="D61" i="8"/>
  <c r="D72" i="8" s="1"/>
  <c r="K53" i="8"/>
  <c r="V53" i="8" s="1"/>
  <c r="K52" i="8"/>
  <c r="U52" i="8" s="1"/>
  <c r="C61" i="8"/>
  <c r="C72" i="8" s="1"/>
  <c r="E54" i="8"/>
  <c r="P54" i="8" s="1"/>
  <c r="J61" i="8"/>
  <c r="D73" i="8" s="1"/>
  <c r="K59" i="8"/>
  <c r="T59" i="8" s="1"/>
  <c r="K55" i="8"/>
  <c r="K51" i="8"/>
  <c r="U51" i="8" s="1"/>
  <c r="I61" i="8"/>
  <c r="C73" i="8" s="1"/>
  <c r="J28" i="12"/>
  <c r="J29" i="12"/>
  <c r="I29" i="12"/>
  <c r="I28" i="12"/>
  <c r="N19" i="12" l="1"/>
  <c r="M19" i="12"/>
  <c r="J19" i="12"/>
  <c r="B72" i="8"/>
  <c r="I19" i="12"/>
  <c r="P55" i="8"/>
  <c r="E64" i="8"/>
  <c r="T78" i="8" s="1"/>
  <c r="B73" i="8"/>
  <c r="V50" i="8"/>
  <c r="K61" i="8"/>
  <c r="P59" i="8"/>
  <c r="T54" i="8"/>
  <c r="O53" i="8"/>
  <c r="O58" i="8"/>
  <c r="O59" i="8"/>
  <c r="N58" i="8"/>
  <c r="T50" i="8"/>
  <c r="N49" i="8"/>
  <c r="N56" i="8"/>
  <c r="N60" i="8"/>
  <c r="O60" i="8"/>
  <c r="N53" i="8"/>
  <c r="O52" i="8"/>
  <c r="O56" i="8"/>
  <c r="O55" i="8"/>
  <c r="U54" i="8"/>
  <c r="K64" i="8"/>
  <c r="T79" i="8" s="1"/>
  <c r="O57" i="8"/>
  <c r="O51" i="8"/>
  <c r="V58" i="8"/>
  <c r="P51" i="8"/>
  <c r="U58" i="8"/>
  <c r="P50" i="8"/>
  <c r="V57" i="8"/>
  <c r="U57" i="8"/>
  <c r="N52" i="8"/>
  <c r="E61" i="8"/>
  <c r="E72" i="8" s="1"/>
  <c r="O49" i="8"/>
  <c r="O50" i="8"/>
  <c r="N57" i="8"/>
  <c r="T56" i="8"/>
  <c r="V56" i="8"/>
  <c r="U50" i="8"/>
  <c r="T51" i="8"/>
  <c r="V55" i="8"/>
  <c r="V52" i="8"/>
  <c r="V51" i="8"/>
  <c r="O54" i="8"/>
  <c r="N55" i="8"/>
  <c r="U55" i="8"/>
  <c r="U59" i="8"/>
  <c r="T49" i="8"/>
  <c r="U49" i="8"/>
  <c r="V60" i="8"/>
  <c r="T55" i="8"/>
  <c r="T60" i="8"/>
  <c r="V59" i="8"/>
  <c r="T53" i="8"/>
  <c r="U53" i="8"/>
  <c r="T52" i="8"/>
  <c r="N54" i="8"/>
  <c r="I26" i="12"/>
  <c r="N26" i="12"/>
  <c r="N25" i="12"/>
  <c r="I9" i="12"/>
  <c r="J9" i="12"/>
  <c r="Q52" i="8" l="1"/>
  <c r="L19" i="12"/>
  <c r="T72" i="8"/>
  <c r="H19" i="12"/>
  <c r="U73" i="8"/>
  <c r="E73" i="8"/>
  <c r="T73" i="8"/>
  <c r="Q59" i="8"/>
  <c r="V78" i="8"/>
  <c r="U72" i="8"/>
  <c r="U78" i="8"/>
  <c r="U79" i="8"/>
  <c r="Q58" i="8"/>
  <c r="W50" i="8"/>
  <c r="W54" i="8"/>
  <c r="Q53" i="8"/>
  <c r="W58" i="8"/>
  <c r="Q56" i="8"/>
  <c r="Q49" i="8"/>
  <c r="Q54" i="8"/>
  <c r="Q60" i="8"/>
  <c r="Q51" i="8"/>
  <c r="Q55" i="8"/>
  <c r="V61" i="8"/>
  <c r="W56" i="8"/>
  <c r="W57" i="8"/>
  <c r="N61" i="8"/>
  <c r="O61" i="8"/>
  <c r="Q50" i="8"/>
  <c r="Q57" i="8"/>
  <c r="V72" i="8"/>
  <c r="W51" i="8"/>
  <c r="V79" i="8"/>
  <c r="P61" i="8"/>
  <c r="W59" i="8"/>
  <c r="V73" i="8"/>
  <c r="T61" i="8"/>
  <c r="U61" i="8"/>
  <c r="W55" i="8"/>
  <c r="W52" i="8"/>
  <c r="W53" i="8"/>
  <c r="J25" i="12"/>
  <c r="M26" i="12"/>
  <c r="L26" i="12"/>
  <c r="J26" i="12"/>
  <c r="H26" i="12"/>
  <c r="M25" i="12"/>
  <c r="W60" i="8"/>
  <c r="W49" i="8"/>
  <c r="K9" i="12"/>
  <c r="T19" i="8"/>
  <c r="N19" i="8"/>
  <c r="O19" i="12" l="1"/>
  <c r="L31" i="12" s="1"/>
  <c r="K19" i="12"/>
  <c r="H31" i="12" s="1"/>
  <c r="W72" i="8"/>
  <c r="Q61" i="8"/>
  <c r="W79" i="8"/>
  <c r="W61" i="8"/>
  <c r="W73" i="8"/>
  <c r="W78" i="8"/>
  <c r="I14" i="12"/>
  <c r="J14" i="12"/>
  <c r="H14" i="12"/>
  <c r="K13" i="12"/>
  <c r="L28" i="12" s="1"/>
  <c r="K12" i="12"/>
  <c r="N31" i="12" l="1"/>
  <c r="M31" i="12"/>
  <c r="J31" i="12"/>
  <c r="I31" i="12"/>
  <c r="M29" i="12"/>
  <c r="N29" i="12"/>
  <c r="L29" i="12"/>
  <c r="N28" i="12"/>
  <c r="M28" i="12"/>
  <c r="K14" i="12"/>
  <c r="U43" i="8"/>
  <c r="V43" i="8"/>
  <c r="T24" i="8"/>
  <c r="U24" i="8"/>
  <c r="V24" i="8"/>
  <c r="T25" i="8"/>
  <c r="U25" i="8"/>
  <c r="V25" i="8"/>
  <c r="T26" i="8"/>
  <c r="U26" i="8"/>
  <c r="V26" i="8"/>
  <c r="T27" i="8"/>
  <c r="U27" i="8"/>
  <c r="V27" i="8"/>
  <c r="U28" i="8"/>
  <c r="V28" i="8"/>
  <c r="T29" i="8"/>
  <c r="U29" i="8"/>
  <c r="V29" i="8"/>
  <c r="T36" i="8"/>
  <c r="U36" i="8"/>
  <c r="V36" i="8"/>
  <c r="U19" i="8"/>
  <c r="V19" i="8"/>
  <c r="T9" i="8"/>
  <c r="U9" i="8"/>
  <c r="V9" i="8"/>
  <c r="T10" i="8"/>
  <c r="U10" i="8"/>
  <c r="V10" i="8"/>
  <c r="T11" i="8"/>
  <c r="U11" i="8"/>
  <c r="V11" i="8"/>
  <c r="T12" i="8"/>
  <c r="U12" i="8"/>
  <c r="V12" i="8"/>
  <c r="T13" i="8"/>
  <c r="U13" i="8"/>
  <c r="V13" i="8"/>
  <c r="T14" i="8"/>
  <c r="U14" i="8"/>
  <c r="V14" i="8"/>
  <c r="T15" i="8"/>
  <c r="U15" i="8"/>
  <c r="V15" i="8"/>
  <c r="T16" i="8"/>
  <c r="U16" i="8"/>
  <c r="V16" i="8"/>
  <c r="T17" i="8"/>
  <c r="U17" i="8"/>
  <c r="V17" i="8"/>
  <c r="T18" i="8"/>
  <c r="U18" i="8"/>
  <c r="V18" i="8"/>
  <c r="T20" i="8"/>
  <c r="U20" i="8"/>
  <c r="V20" i="8"/>
  <c r="T21" i="8"/>
  <c r="U21" i="8"/>
  <c r="V21" i="8"/>
  <c r="N41" i="8"/>
  <c r="O41" i="8"/>
  <c r="P41" i="8"/>
  <c r="N24" i="8"/>
  <c r="O24" i="8"/>
  <c r="P24" i="8"/>
  <c r="N25" i="8"/>
  <c r="O25" i="8"/>
  <c r="P25" i="8"/>
  <c r="N26" i="8"/>
  <c r="O26" i="8"/>
  <c r="P26" i="8"/>
  <c r="N27" i="8"/>
  <c r="O27" i="8"/>
  <c r="P27" i="8"/>
  <c r="N28" i="8"/>
  <c r="O28" i="8"/>
  <c r="P28" i="8"/>
  <c r="O29" i="8"/>
  <c r="P29" i="8"/>
  <c r="N36" i="8"/>
  <c r="O36" i="8"/>
  <c r="P36" i="8"/>
  <c r="P21" i="8"/>
  <c r="O21" i="8"/>
  <c r="N21" i="8"/>
  <c r="O9" i="8"/>
  <c r="P9" i="8"/>
  <c r="O10" i="8"/>
  <c r="P10" i="8"/>
  <c r="O11" i="8"/>
  <c r="P11" i="8"/>
  <c r="O12" i="8"/>
  <c r="P12" i="8"/>
  <c r="O13" i="8"/>
  <c r="O14" i="8"/>
  <c r="P14" i="8"/>
  <c r="O15" i="8"/>
  <c r="P15" i="8"/>
  <c r="O16" i="8"/>
  <c r="P16" i="8"/>
  <c r="O17" i="8"/>
  <c r="P17" i="8"/>
  <c r="O18" i="8"/>
  <c r="P18" i="8"/>
  <c r="O19" i="8"/>
  <c r="P19" i="8"/>
  <c r="O20" i="8"/>
  <c r="P20" i="8"/>
  <c r="N9" i="8"/>
  <c r="N10" i="8"/>
  <c r="N12" i="8"/>
  <c r="N14" i="8"/>
  <c r="N15" i="8"/>
  <c r="N16" i="8"/>
  <c r="N17" i="8"/>
  <c r="N18" i="8"/>
  <c r="N20" i="8"/>
  <c r="Q36" i="8" l="1"/>
  <c r="Q21" i="8"/>
  <c r="H40" i="12"/>
  <c r="H41" i="12"/>
  <c r="M23" i="12"/>
  <c r="N23" i="12"/>
  <c r="L23" i="12"/>
  <c r="J40" i="12"/>
  <c r="I41" i="12"/>
  <c r="J41" i="12"/>
  <c r="I40" i="12"/>
  <c r="Q29" i="8"/>
  <c r="W19" i="8"/>
  <c r="W21" i="8"/>
  <c r="W18" i="8"/>
  <c r="W16" i="8"/>
  <c r="W14" i="8"/>
  <c r="W12" i="8"/>
  <c r="W10" i="8"/>
  <c r="W29" i="8"/>
  <c r="W25" i="8"/>
  <c r="W43" i="8"/>
  <c r="W17" i="8"/>
  <c r="W13" i="8"/>
  <c r="W9" i="8"/>
  <c r="W36" i="8"/>
  <c r="W27" i="8"/>
  <c r="W26" i="8"/>
  <c r="W20" i="8"/>
  <c r="W15" i="8"/>
  <c r="W11" i="8"/>
  <c r="W28" i="8"/>
  <c r="W24" i="8"/>
  <c r="Q14" i="8"/>
  <c r="Q13" i="8"/>
  <c r="Q9" i="8"/>
  <c r="Q26" i="8"/>
  <c r="Q41" i="8"/>
  <c r="V41" i="8" s="1"/>
  <c r="Q18" i="8"/>
  <c r="Q10" i="8"/>
  <c r="Q17" i="8"/>
  <c r="Q25" i="8"/>
  <c r="Q19" i="8"/>
  <c r="Q27" i="8"/>
  <c r="Q20" i="8"/>
  <c r="Q15" i="8"/>
  <c r="Q12" i="8"/>
  <c r="Q16" i="8"/>
  <c r="Q11" i="8"/>
  <c r="Q28" i="8"/>
  <c r="Q24" i="8"/>
  <c r="T41" i="8" l="1"/>
  <c r="U41" i="8"/>
  <c r="K25" i="12"/>
  <c r="O25" i="12"/>
  <c r="O26" i="12"/>
  <c r="O28" i="12"/>
  <c r="O29" i="12"/>
  <c r="O23" i="12"/>
  <c r="W41" i="8" l="1"/>
  <c r="K23" i="12"/>
  <c r="K28" i="12"/>
  <c r="K26" i="12"/>
  <c r="K29" i="12"/>
  <c r="O33" i="12" l="1"/>
  <c r="O31" i="12"/>
  <c r="P43" i="8" l="1"/>
  <c r="O43" i="8"/>
  <c r="Q43" i="8" l="1"/>
</calcChain>
</file>

<file path=xl/sharedStrings.xml><?xml version="1.0" encoding="utf-8"?>
<sst xmlns="http://schemas.openxmlformats.org/spreadsheetml/2006/main" count="480" uniqueCount="122">
  <si>
    <t>AfC Band 2</t>
  </si>
  <si>
    <t>AfC Band 3</t>
  </si>
  <si>
    <t>AfC Band 4</t>
  </si>
  <si>
    <t>AfC Band 5</t>
  </si>
  <si>
    <t>AfC Band 6</t>
  </si>
  <si>
    <t>AfC Band 7</t>
  </si>
  <si>
    <t>AfC Band 9</t>
  </si>
  <si>
    <t>AfC Band 8a</t>
  </si>
  <si>
    <t>AfC Band 8b</t>
  </si>
  <si>
    <t>AfC Band 8c</t>
  </si>
  <si>
    <t>AfC Band 8d</t>
  </si>
  <si>
    <t>Clin Med</t>
  </si>
  <si>
    <t>Clin</t>
  </si>
  <si>
    <t>Non Clin</t>
  </si>
  <si>
    <t>VSM</t>
  </si>
  <si>
    <t>Grand Total</t>
  </si>
  <si>
    <t>Total</t>
  </si>
  <si>
    <t>Non Clin Total</t>
  </si>
  <si>
    <t>Clin Total</t>
  </si>
  <si>
    <t>NON CLINICAL</t>
  </si>
  <si>
    <t>CLINICAL</t>
  </si>
  <si>
    <t>MEDICAL &amp; DENTAL</t>
  </si>
  <si>
    <t>Med &amp; Dent Total</t>
  </si>
  <si>
    <t>H/C</t>
  </si>
  <si>
    <t>Non Voting</t>
  </si>
  <si>
    <t>Voting</t>
  </si>
  <si>
    <t>Board Members</t>
  </si>
  <si>
    <t>Non Exec</t>
  </si>
  <si>
    <t>Exec</t>
  </si>
  <si>
    <t>Sum of Shortlisted</t>
  </si>
  <si>
    <t>Sum of Appointed</t>
  </si>
  <si>
    <t>Staff in Post</t>
  </si>
  <si>
    <t>Year end</t>
  </si>
  <si>
    <t xml:space="preserve">Relative likeihood of shortlisted to appointment: </t>
  </si>
  <si>
    <t>times greater</t>
  </si>
  <si>
    <t>Difference (Overall Workforce - Total Board)</t>
  </si>
  <si>
    <t>%</t>
  </si>
  <si>
    <t>HEADCOUNT</t>
  </si>
  <si>
    <t>All Staff Total</t>
  </si>
  <si>
    <t>Graph Data Table</t>
  </si>
  <si>
    <t>Afc Bands 8-9 &amp; VSM</t>
  </si>
  <si>
    <t>Disabled</t>
  </si>
  <si>
    <t>PERCENTAGES</t>
  </si>
  <si>
    <t>Complete Blue Cells only</t>
  </si>
  <si>
    <t>Indicator 1</t>
  </si>
  <si>
    <t>AfC Band  9</t>
  </si>
  <si>
    <t>Non-Disabled</t>
  </si>
  <si>
    <t>Unknown/Null</t>
  </si>
  <si>
    <t>Non Disabled</t>
  </si>
  <si>
    <t>9a</t>
  </si>
  <si>
    <t xml:space="preserve">Has your Trust taken action to facilitate the voices of Disabled staff in your organisation to be heard? (yes) or (no) </t>
  </si>
  <si>
    <t>Likelihood of Disabled staff entering capability process</t>
  </si>
  <si>
    <t>Likelihood of non Disabled staff entering capability  process</t>
  </si>
  <si>
    <t>Likelihood of Non Disabled staff entering capability process</t>
  </si>
  <si>
    <t>LINK to Staff survey site to obtain WDES &amp; WRES Staff survey data</t>
  </si>
  <si>
    <t>n/a</t>
  </si>
  <si>
    <t>Relative likelihood of Non Disabled candidates being appt from shortlisting compared to Disabled candidates</t>
  </si>
  <si>
    <t>Data from Annual Staff Survey</t>
  </si>
  <si>
    <t>WDES Indicator</t>
  </si>
  <si>
    <t>Total Number of Board members - % by Disability</t>
  </si>
  <si>
    <t>Total Number of Non-Voting Board members - % by Disability</t>
  </si>
  <si>
    <t>Total Number of Voting Board members - % by Disability</t>
  </si>
  <si>
    <t>Total Number of Non Executive Board members - % by Disability</t>
  </si>
  <si>
    <t>Total Number of Executive Board members - % by Disability</t>
  </si>
  <si>
    <t>Overall Workforce - % by disability</t>
  </si>
  <si>
    <t>% of  staff experiencing harassment, bullying or abuse from patients/service users, their relatives or other members of the public in the last 12 months (Q13a)</t>
  </si>
  <si>
    <t>% of  staff experiencing harassment, bullying or abuse from managers  in the last 12 months (Q13b)</t>
  </si>
  <si>
    <t>% of  staff experiencing harassment, bullying or abuse from other colleagues  in the last 12 months (Q13c)</t>
  </si>
  <si>
    <t>% of  staff saying that the last time they experienced harassment, bullying or abuse at work, they or a colleague reported it in the last 12 months (Q13d)</t>
  </si>
  <si>
    <t>% of  staff believing that the Trust provides equal opportunities for career progression or promotion. (Q14)</t>
  </si>
  <si>
    <t>% of  staff saying that they have felt pressure from their manager to come to work, despite not feeling well enough to perform their duties. (Q 11e)</t>
  </si>
  <si>
    <t>%  staff saying that they are satisfied with the extent to which their organisation values their work. (Q5f)</t>
  </si>
  <si>
    <t>%  of disabled staff saying that their employer has made adequate adjustment(s) to enable them to carry out their work. (Q28b)</t>
  </si>
  <si>
    <r>
      <t>The staff engagement score for Disabled staff, compared to non-disabled staff. The overall engagement score for the organisation. 5.8%</t>
    </r>
    <r>
      <rPr>
        <b/>
        <sz val="10"/>
        <color rgb="FF000000"/>
        <rFont val="Arial"/>
        <family val="2"/>
      </rPr>
      <t xml:space="preserve"> </t>
    </r>
  </si>
  <si>
    <t>99b</t>
  </si>
  <si>
    <r>
      <t xml:space="preserve">Has your Trust taken action to facilitate the voices of Disabled staff in your organisation to be heard? (yes) or (no) 
</t>
    </r>
    <r>
      <rPr>
        <sz val="11"/>
        <color theme="1"/>
        <rFont val="Arial"/>
        <family val="2"/>
      </rPr>
      <t xml:space="preserve">
Note: For your Trust’s response to b) 
If yes, please provide at least one practical example of current action being taken in the relevant section of your WDES annual report. If no, please include what action is planned to address this gap in your WDES annual report. Examples are listed in the WDES technical guidance.</t>
    </r>
    <r>
      <rPr>
        <b/>
        <sz val="11"/>
        <color theme="1"/>
        <rFont val="Arial"/>
        <family val="2"/>
      </rPr>
      <t xml:space="preserve">
</t>
    </r>
  </si>
  <si>
    <t>Afc 8-9 &amp; VSM as at 31/3/21</t>
  </si>
  <si>
    <t>http://www.nhsstaffsurveyresults.com</t>
  </si>
  <si>
    <t>Indicator 3, 10 SIP feed table</t>
  </si>
  <si>
    <t>Sept 21 Disabled</t>
  </si>
  <si>
    <t>Sept 21 Non Disabled</t>
  </si>
  <si>
    <t>Afc 8-9 &amp; VSM as at 31/3/22</t>
  </si>
  <si>
    <t>As at 31/3/22</t>
  </si>
  <si>
    <t>As at 31 Mar 2022</t>
  </si>
  <si>
    <t>All Staff As at 31 Mar 2022</t>
  </si>
  <si>
    <t>AfC Bands 8-9 &amp; VSM As at 31 Mar 2022</t>
  </si>
  <si>
    <t>2021-22</t>
  </si>
  <si>
    <t>2021 -22</t>
  </si>
  <si>
    <t>% of shorlisted candidates who were appointed 2021-22</t>
  </si>
  <si>
    <t>Executive Directors as at 31 Mar 2022</t>
  </si>
  <si>
    <t>Non-Executive Directors as at 31 Mar 2022</t>
  </si>
  <si>
    <t xml:space="preserve">                                                                                                                                                                       </t>
  </si>
  <si>
    <t xml:space="preserve">Relative likelihood of Disabled staff entering a capability process compared to Non Disabled staff is </t>
  </si>
  <si>
    <t>As at 31 Mar 2023</t>
  </si>
  <si>
    <r>
      <t>As at 31 Mar 202</t>
    </r>
    <r>
      <rPr>
        <sz val="10"/>
        <color theme="1"/>
        <rFont val="Arial"/>
        <family val="2"/>
      </rPr>
      <t>2</t>
    </r>
  </si>
  <si>
    <t>As at 31/3/23</t>
  </si>
  <si>
    <t>All Staff As at 31 Mar 2023</t>
  </si>
  <si>
    <t>AfC Bands 8-9 &amp; VSM As at 31 Mar 2023</t>
  </si>
  <si>
    <t>2022-23</t>
  </si>
  <si>
    <t>2022 -23</t>
  </si>
  <si>
    <t>Executive Directors as at 31 Mar 2023</t>
  </si>
  <si>
    <t>Non-Executive Directors as at 31 Mar 2023</t>
  </si>
  <si>
    <t>% of shorlisted candidates who were appointed 2022-23</t>
  </si>
  <si>
    <t>Sept 22 Disabled</t>
  </si>
  <si>
    <t>Sept 22 Non Disabled</t>
  </si>
  <si>
    <t>2. This metric looks at capability on the grounds of performance only, rather than ill health.</t>
  </si>
  <si>
    <t>1. This metric is based on data from a two-year rolling average of the current year and the previous year.</t>
  </si>
  <si>
    <t>Year 2021-22</t>
  </si>
  <si>
    <t>Year 2022-23</t>
  </si>
  <si>
    <t>All Staff</t>
  </si>
  <si>
    <t>ALL Capability Cases ( Perf &amp; Ill Health)</t>
  </si>
  <si>
    <t>Of which Ground of  Ill Health</t>
  </si>
  <si>
    <t>Of which Grounds of Perf</t>
  </si>
  <si>
    <t>All Capability Cases as a % of staff in grouping 2021-21</t>
  </si>
  <si>
    <t>All Capability Cases as a % of staff in grouping  2022-23</t>
  </si>
  <si>
    <t>Relative likelihood of Disabled staff compared to non-disabled staff entering the formal capability process, as measured by entry into the formal capability procedure.</t>
  </si>
  <si>
    <t xml:space="preserve"> (a) All Perf cases by case start date (ER Tracker) + All Ill health retirements </t>
  </si>
  <si>
    <t xml:space="preserve"> (b) All Perf cases for health reasons only (ER Tracker) + All Ill health retirements </t>
  </si>
  <si>
    <t xml:space="preserve"> (a) - (b)</t>
  </si>
  <si>
    <t>AW Notes:</t>
  </si>
  <si>
    <t>WDES Guidance / Notes</t>
  </si>
  <si>
    <t>YES SEE WDES ANNUAL REPORT FOR 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</si>
</sst>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0_ ;[Red]\-0.00\ "/>
    <numFmt numFmtId="166" formatCode="0.0"/>
    <numFmt numFmtId="167" formatCode="0_ ;[Red]\-0\ "/>
  </numFmts>
  <fonts count="20" x14ac:knownFonts="1">
    <font>
      <sz val="10"/>
      <name val="Arial"/>
      <family val="2"/>
    </font>
    <font>
      <sz val="11"/>
      <color theme="1"/>
      <name val="Calibri"/>
      <family val="2"/>
      <scheme val="minor"/>
    </font>
    <font>
      <sz val="10"/>
      <color theme="1"/>
      <name val="Arial"/>
      <family val="2"/>
    </font>
    <font>
      <sz val="10"/>
      <color theme="1"/>
      <name val="Arial"/>
      <family val="2"/>
    </font>
    <font>
      <b/>
      <sz val="10"/>
      <name val="Arial"/>
      <family val="2"/>
    </font>
    <font>
      <b/>
      <sz val="10"/>
      <color theme="1"/>
      <name val="Arial"/>
      <family val="2"/>
    </font>
    <font>
      <sz val="10"/>
      <name val="Arial"/>
      <family val="2"/>
    </font>
    <font>
      <sz val="11"/>
      <color theme="1"/>
      <name val="Arial"/>
      <family val="2"/>
    </font>
    <font>
      <b/>
      <sz val="10"/>
      <color rgb="FFFF0000"/>
      <name val="Arial"/>
      <family val="2"/>
    </font>
    <font>
      <sz val="11"/>
      <name val="Arial"/>
      <family val="2"/>
    </font>
    <font>
      <sz val="8"/>
      <name val="Arial"/>
      <family val="2"/>
    </font>
    <font>
      <b/>
      <sz val="11"/>
      <color theme="0"/>
      <name val="Arial"/>
      <family val="2"/>
    </font>
    <font>
      <b/>
      <sz val="11"/>
      <color theme="1"/>
      <name val="Arial"/>
      <family val="2"/>
    </font>
    <font>
      <u/>
      <sz val="10"/>
      <color theme="10"/>
      <name val="Arial"/>
      <family val="2"/>
    </font>
    <font>
      <sz val="10"/>
      <color rgb="FF000000"/>
      <name val="Arial"/>
      <family val="2"/>
    </font>
    <font>
      <b/>
      <sz val="10"/>
      <color rgb="FF000000"/>
      <name val="Arial"/>
      <family val="2"/>
    </font>
    <font>
      <sz val="11"/>
      <color rgb="FFFF0000"/>
      <name val="Arial"/>
      <family val="2"/>
    </font>
    <font>
      <b/>
      <sz val="11"/>
      <color theme="1"/>
      <name val="Calibri"/>
      <family val="2"/>
      <scheme val="minor"/>
    </font>
    <font>
      <b/>
      <sz val="10"/>
      <color rgb="FF000000"/>
      <name val="Calibri"/>
      <family val="2"/>
    </font>
    <font>
      <sz val="11"/>
      <color rgb="FF000000"/>
      <name val="Calibri"/>
      <family val="2"/>
    </font>
  </fonts>
  <fills count="11">
    <fill>
      <patternFill patternType="none"/>
    </fill>
    <fill>
      <patternFill patternType="gray125"/>
    </fill>
    <fill>
      <patternFill patternType="solid">
        <fgColor theme="8" tint="0.59999389629810485"/>
        <bgColor indexed="64"/>
      </patternFill>
    </fill>
    <fill>
      <patternFill patternType="solid">
        <fgColor rgb="FFFFFFFF"/>
        <bgColor indexed="64"/>
      </patternFill>
    </fill>
    <fill>
      <patternFill patternType="solid">
        <fgColor rgb="FFFFFFFF"/>
        <bgColor theme="4" tint="0.79998168889431442"/>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theme="5" tint="0.79998168889431442"/>
        <bgColor theme="4" tint="0.79998168889431442"/>
      </patternFill>
    </fill>
    <fill>
      <patternFill patternType="solid">
        <fgColor theme="5" tint="0.59999389629810485"/>
        <bgColor theme="4" tint="0.79998168889431442"/>
      </patternFill>
    </fill>
    <fill>
      <patternFill patternType="solid">
        <fgColor theme="5" tint="0.5999938962981048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3" fillId="0" borderId="0"/>
    <xf numFmtId="0" fontId="6" fillId="0" borderId="0"/>
    <xf numFmtId="0" fontId="13" fillId="0" borderId="0" applyNumberFormat="0" applyFill="0" applyBorder="0" applyAlignment="0" applyProtection="0"/>
    <xf numFmtId="0" fontId="6" fillId="0" borderId="0">
      <alignment vertical="center"/>
    </xf>
    <xf numFmtId="0" fontId="1" fillId="0" borderId="0"/>
  </cellStyleXfs>
  <cellXfs count="129">
    <xf numFmtId="0" fontId="0" fillId="0" borderId="0" xfId="0"/>
    <xf numFmtId="0" fontId="0" fillId="0" borderId="0" xfId="0" applyAlignment="1">
      <alignment horizontal="left"/>
    </xf>
    <xf numFmtId="0" fontId="4" fillId="0" borderId="0" xfId="0" applyFont="1"/>
    <xf numFmtId="0" fontId="5" fillId="0" borderId="0" xfId="0" applyFont="1"/>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wrapText="1"/>
    </xf>
    <xf numFmtId="0" fontId="3" fillId="3" borderId="1" xfId="0" applyFont="1" applyFill="1" applyBorder="1"/>
    <xf numFmtId="0" fontId="0" fillId="3" borderId="1" xfId="0" applyFill="1" applyBorder="1"/>
    <xf numFmtId="0" fontId="0" fillId="3" borderId="2" xfId="0" applyFill="1" applyBorder="1"/>
    <xf numFmtId="0" fontId="5" fillId="3" borderId="4" xfId="0" applyFont="1" applyFill="1" applyBorder="1"/>
    <xf numFmtId="0" fontId="0" fillId="3" borderId="1" xfId="0" applyFill="1" applyBorder="1" applyAlignment="1">
      <alignment horizontal="left"/>
    </xf>
    <xf numFmtId="0" fontId="5" fillId="4" borderId="1" xfId="0" applyFont="1" applyFill="1" applyBorder="1"/>
    <xf numFmtId="2" fontId="0" fillId="0" borderId="0" xfId="0" applyNumberFormat="1"/>
    <xf numFmtId="0" fontId="0" fillId="3" borderId="0" xfId="0" applyFill="1"/>
    <xf numFmtId="0" fontId="5" fillId="3" borderId="0" xfId="0" applyFont="1" applyFill="1"/>
    <xf numFmtId="165" fontId="0" fillId="3" borderId="0" xfId="0" applyNumberFormat="1" applyFill="1"/>
    <xf numFmtId="165" fontId="0" fillId="3" borderId="1" xfId="0" applyNumberFormat="1" applyFill="1" applyBorder="1"/>
    <xf numFmtId="0" fontId="4" fillId="3" borderId="0" xfId="0" applyFont="1" applyFill="1"/>
    <xf numFmtId="2" fontId="0" fillId="3" borderId="0" xfId="0" applyNumberFormat="1" applyFill="1"/>
    <xf numFmtId="164" fontId="0" fillId="3" borderId="0" xfId="0" applyNumberFormat="1" applyFill="1"/>
    <xf numFmtId="2" fontId="0" fillId="3" borderId="1" xfId="0" applyNumberFormat="1" applyFill="1" applyBorder="1"/>
    <xf numFmtId="2" fontId="0" fillId="3" borderId="2" xfId="0" applyNumberFormat="1" applyFill="1" applyBorder="1"/>
    <xf numFmtId="0" fontId="0" fillId="3" borderId="5" xfId="0" applyFill="1" applyBorder="1"/>
    <xf numFmtId="0" fontId="0" fillId="3" borderId="4" xfId="0" applyFill="1" applyBorder="1"/>
    <xf numFmtId="2" fontId="4" fillId="3" borderId="4" xfId="0" applyNumberFormat="1" applyFont="1" applyFill="1" applyBorder="1"/>
    <xf numFmtId="0" fontId="4" fillId="3" borderId="5" xfId="0" applyFont="1" applyFill="1" applyBorder="1"/>
    <xf numFmtId="0" fontId="4" fillId="3" borderId="4" xfId="0" applyFont="1" applyFill="1" applyBorder="1"/>
    <xf numFmtId="0" fontId="5" fillId="5" borderId="1" xfId="0" applyFont="1" applyFill="1" applyBorder="1" applyAlignment="1">
      <alignment horizontal="left" wrapText="1"/>
    </xf>
    <xf numFmtId="0" fontId="5" fillId="5" borderId="1" xfId="0" applyFont="1" applyFill="1" applyBorder="1" applyAlignment="1">
      <alignment wrapText="1"/>
    </xf>
    <xf numFmtId="0" fontId="5" fillId="5" borderId="1" xfId="0" applyFont="1" applyFill="1" applyBorder="1" applyAlignment="1">
      <alignment horizontal="center" wrapText="1"/>
    </xf>
    <xf numFmtId="2" fontId="5" fillId="5" borderId="4" xfId="0" applyNumberFormat="1" applyFont="1" applyFill="1" applyBorder="1"/>
    <xf numFmtId="0" fontId="5" fillId="5" borderId="5" xfId="0" applyFont="1" applyFill="1" applyBorder="1"/>
    <xf numFmtId="2" fontId="4" fillId="3" borderId="5" xfId="0" applyNumberFormat="1" applyFont="1" applyFill="1" applyBorder="1"/>
    <xf numFmtId="0" fontId="4" fillId="0" borderId="0" xfId="0" applyFont="1" applyAlignment="1">
      <alignment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5" fillId="7" borderId="1" xfId="0" applyFont="1" applyFill="1" applyBorder="1" applyAlignment="1">
      <alignment horizontal="left" wrapText="1"/>
    </xf>
    <xf numFmtId="0" fontId="5" fillId="7" borderId="1" xfId="0" applyFont="1" applyFill="1" applyBorder="1" applyAlignment="1">
      <alignment wrapText="1"/>
    </xf>
    <xf numFmtId="0" fontId="0" fillId="3" borderId="1" xfId="0" applyFill="1" applyBorder="1" applyAlignment="1">
      <alignment horizontal="left" wrapText="1"/>
    </xf>
    <xf numFmtId="0" fontId="2" fillId="3" borderId="1" xfId="0" applyFont="1" applyFill="1" applyBorder="1" applyAlignment="1">
      <alignment wrapText="1"/>
    </xf>
    <xf numFmtId="0" fontId="0" fillId="2" borderId="1" xfId="0" applyFill="1" applyBorder="1"/>
    <xf numFmtId="0" fontId="0" fillId="0" borderId="1" xfId="0" applyBorder="1" applyAlignment="1">
      <alignment vertical="center" wrapText="1"/>
    </xf>
    <xf numFmtId="0" fontId="0" fillId="3" borderId="1" xfId="0" applyFill="1" applyBorder="1" applyAlignment="1">
      <alignment wrapText="1"/>
    </xf>
    <xf numFmtId="0" fontId="0" fillId="3" borderId="2" xfId="0" applyFill="1" applyBorder="1" applyAlignment="1">
      <alignment wrapText="1"/>
    </xf>
    <xf numFmtId="0" fontId="5" fillId="3" borderId="3" xfId="0" applyFont="1" applyFill="1" applyBorder="1" applyAlignment="1">
      <alignment horizontal="left" wrapText="1"/>
    </xf>
    <xf numFmtId="0" fontId="0" fillId="0" borderId="0" xfId="0" applyAlignment="1">
      <alignment horizontal="left" wrapText="1"/>
    </xf>
    <xf numFmtId="0" fontId="0" fillId="3" borderId="6" xfId="0" applyFill="1" applyBorder="1" applyAlignment="1">
      <alignment wrapText="1"/>
    </xf>
    <xf numFmtId="0" fontId="4" fillId="3" borderId="3" xfId="0" applyFont="1" applyFill="1" applyBorder="1" applyAlignment="1">
      <alignment horizontal="left" wrapText="1"/>
    </xf>
    <xf numFmtId="0" fontId="5" fillId="6" borderId="1" xfId="0" applyFont="1" applyFill="1" applyBorder="1" applyAlignment="1">
      <alignment horizontal="left" wrapText="1"/>
    </xf>
    <xf numFmtId="0" fontId="4" fillId="6" borderId="1" xfId="0" applyFont="1" applyFill="1" applyBorder="1" applyAlignment="1">
      <alignment wrapText="1"/>
    </xf>
    <xf numFmtId="0" fontId="5" fillId="5" borderId="3" xfId="0" applyFont="1" applyFill="1" applyBorder="1" applyAlignment="1">
      <alignment horizontal="left" wrapText="1"/>
    </xf>
    <xf numFmtId="0" fontId="4" fillId="6" borderId="1" xfId="0" applyFont="1" applyFill="1" applyBorder="1" applyAlignment="1">
      <alignment horizontal="left" wrapText="1"/>
    </xf>
    <xf numFmtId="0" fontId="4" fillId="3" borderId="1" xfId="0" applyFont="1" applyFill="1" applyBorder="1"/>
    <xf numFmtId="0" fontId="5" fillId="8" borderId="1" xfId="0" applyFont="1" applyFill="1" applyBorder="1" applyAlignment="1">
      <alignment horizontal="left" wrapText="1"/>
    </xf>
    <xf numFmtId="0" fontId="5" fillId="8" borderId="1" xfId="0" applyFont="1" applyFill="1" applyBorder="1" applyAlignment="1">
      <alignment wrapText="1"/>
    </xf>
    <xf numFmtId="0" fontId="4" fillId="9" borderId="1" xfId="0" applyFont="1" applyFill="1" applyBorder="1" applyAlignment="1">
      <alignment wrapText="1"/>
    </xf>
    <xf numFmtId="0" fontId="5" fillId="8" borderId="1" xfId="0" applyFont="1" applyFill="1" applyBorder="1" applyAlignment="1">
      <alignment horizontal="center" wrapText="1"/>
    </xf>
    <xf numFmtId="0" fontId="5" fillId="9" borderId="1" xfId="0" applyFont="1" applyFill="1" applyBorder="1" applyAlignment="1">
      <alignment horizontal="left" wrapText="1"/>
    </xf>
    <xf numFmtId="0" fontId="5" fillId="9" borderId="1" xfId="0" applyFont="1" applyFill="1" applyBorder="1" applyAlignment="1">
      <alignment horizontal="center"/>
    </xf>
    <xf numFmtId="0" fontId="4" fillId="9" borderId="1" xfId="0" applyFont="1" applyFill="1" applyBorder="1" applyAlignment="1">
      <alignment horizontal="left" wrapText="1"/>
    </xf>
    <xf numFmtId="0" fontId="4" fillId="9" borderId="1" xfId="0" applyFont="1" applyFill="1" applyBorder="1" applyAlignment="1">
      <alignment horizontal="center"/>
    </xf>
    <xf numFmtId="0" fontId="5" fillId="8" borderId="3" xfId="0" applyFont="1" applyFill="1" applyBorder="1" applyAlignment="1">
      <alignment horizontal="left" wrapText="1"/>
    </xf>
    <xf numFmtId="0" fontId="5" fillId="8" borderId="4" xfId="0" applyFont="1" applyFill="1" applyBorder="1"/>
    <xf numFmtId="0" fontId="5" fillId="8" borderId="5" xfId="0" applyFont="1" applyFill="1" applyBorder="1"/>
    <xf numFmtId="0" fontId="0" fillId="2" borderId="2" xfId="0" applyFill="1" applyBorder="1"/>
    <xf numFmtId="0" fontId="4" fillId="6" borderId="0" xfId="0" applyFont="1" applyFill="1"/>
    <xf numFmtId="0" fontId="4" fillId="2" borderId="0" xfId="0" applyFont="1" applyFill="1"/>
    <xf numFmtId="0" fontId="5" fillId="3" borderId="1" xfId="0" applyFont="1" applyFill="1" applyBorder="1"/>
    <xf numFmtId="0" fontId="5" fillId="4" borderId="1" xfId="0" applyFont="1" applyFill="1" applyBorder="1" applyAlignment="1">
      <alignment horizontal="left"/>
    </xf>
    <xf numFmtId="0" fontId="4" fillId="0" borderId="0" xfId="0" applyFont="1" applyAlignment="1">
      <alignment horizontal="left" wrapText="1"/>
    </xf>
    <xf numFmtId="0" fontId="4" fillId="9" borderId="0" xfId="0" applyFont="1" applyFill="1" applyAlignment="1">
      <alignment horizontal="left"/>
    </xf>
    <xf numFmtId="0" fontId="4" fillId="9" borderId="0" xfId="0" applyFont="1" applyFill="1"/>
    <xf numFmtId="2" fontId="5" fillId="0" borderId="0" xfId="0" applyNumberFormat="1" applyFont="1"/>
    <xf numFmtId="0" fontId="8" fillId="0" borderId="0" xfId="0" applyFont="1"/>
    <xf numFmtId="0" fontId="9" fillId="10" borderId="1" xfId="2" applyFont="1" applyFill="1" applyBorder="1" applyAlignment="1">
      <alignment vertical="center" wrapText="1"/>
    </xf>
    <xf numFmtId="0" fontId="5" fillId="0" borderId="1" xfId="0" applyFont="1" applyBorder="1"/>
    <xf numFmtId="0" fontId="5" fillId="0" borderId="1" xfId="0" applyFont="1" applyBorder="1" applyAlignment="1">
      <alignment wrapText="1"/>
    </xf>
    <xf numFmtId="165" fontId="0" fillId="0" borderId="0" xfId="0" applyNumberFormat="1"/>
    <xf numFmtId="0" fontId="5" fillId="0" borderId="1" xfId="0" applyFont="1" applyBorder="1" applyAlignment="1">
      <alignment horizontal="left" wrapText="1"/>
    </xf>
    <xf numFmtId="0" fontId="4" fillId="0" borderId="1" xfId="0" applyFont="1" applyBorder="1"/>
    <xf numFmtId="0" fontId="13" fillId="0" borderId="0" xfId="3"/>
    <xf numFmtId="0" fontId="14" fillId="3" borderId="5" xfId="0" applyFont="1" applyFill="1" applyBorder="1" applyAlignment="1">
      <alignment vertical="center" wrapText="1"/>
    </xf>
    <xf numFmtId="1" fontId="0" fillId="3" borderId="1" xfId="0" applyNumberFormat="1" applyFill="1" applyBorder="1"/>
    <xf numFmtId="1" fontId="0" fillId="3" borderId="2" xfId="0" applyNumberFormat="1" applyFill="1" applyBorder="1"/>
    <xf numFmtId="0" fontId="16" fillId="2" borderId="1" xfId="2" applyFont="1" applyFill="1" applyBorder="1" applyAlignment="1">
      <alignment vertical="center" wrapText="1"/>
    </xf>
    <xf numFmtId="0" fontId="14" fillId="3" borderId="3" xfId="0" applyFont="1" applyFill="1" applyBorder="1" applyAlignment="1">
      <alignment vertical="center" wrapText="1"/>
    </xf>
    <xf numFmtId="0" fontId="11" fillId="10" borderId="1" xfId="2" applyFont="1" applyFill="1" applyBorder="1" applyAlignment="1">
      <alignment horizontal="center" vertical="center"/>
    </xf>
    <xf numFmtId="0" fontId="12" fillId="10" borderId="1" xfId="2" applyFont="1" applyFill="1" applyBorder="1" applyAlignment="1">
      <alignment vertical="center" wrapText="1"/>
    </xf>
    <xf numFmtId="0" fontId="4" fillId="0" borderId="0" xfId="0" applyFont="1" applyAlignment="1">
      <alignment vertical="center"/>
    </xf>
    <xf numFmtId="0" fontId="15" fillId="0" borderId="0" xfId="0" applyFont="1" applyAlignment="1">
      <alignment vertical="center" wrapText="1"/>
    </xf>
    <xf numFmtId="0" fontId="15"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0" fillId="0" borderId="1" xfId="0" applyBorder="1"/>
    <xf numFmtId="1" fontId="0" fillId="0" borderId="1" xfId="0" applyNumberFormat="1" applyBorder="1"/>
    <xf numFmtId="1" fontId="2" fillId="3" borderId="1" xfId="0" applyNumberFormat="1" applyFont="1" applyFill="1" applyBorder="1" applyAlignment="1">
      <alignment wrapText="1"/>
    </xf>
    <xf numFmtId="0" fontId="14" fillId="3" borderId="13" xfId="0" applyFont="1" applyFill="1" applyBorder="1" applyAlignment="1">
      <alignment vertical="center" wrapText="1"/>
    </xf>
    <xf numFmtId="0" fontId="14" fillId="3" borderId="14" xfId="0" applyFont="1" applyFill="1" applyBorder="1" applyAlignment="1">
      <alignment vertical="center" wrapText="1"/>
    </xf>
    <xf numFmtId="0" fontId="19" fillId="0" borderId="0" xfId="0" applyFont="1"/>
    <xf numFmtId="0" fontId="18" fillId="0" borderId="0" xfId="0" applyFont="1" applyAlignment="1">
      <alignment horizontal="center" vertical="center" wrapText="1"/>
    </xf>
    <xf numFmtId="0" fontId="2" fillId="0" borderId="1" xfId="0" applyFont="1" applyBorder="1"/>
    <xf numFmtId="0" fontId="5" fillId="4" borderId="1" xfId="0" applyFont="1" applyFill="1" applyBorder="1" applyAlignment="1">
      <alignment horizontal="left" wrapText="1"/>
    </xf>
    <xf numFmtId="0" fontId="14" fillId="2" borderId="1" xfId="0" applyFont="1" applyFill="1" applyBorder="1"/>
    <xf numFmtId="0" fontId="17" fillId="0" borderId="0" xfId="0" applyFont="1" applyAlignment="1">
      <alignment horizontal="left" wrapText="1"/>
    </xf>
    <xf numFmtId="0" fontId="17" fillId="0" borderId="0" xfId="0" applyFont="1" applyAlignment="1">
      <alignment wrapText="1"/>
    </xf>
    <xf numFmtId="166" fontId="0" fillId="2" borderId="7" xfId="0" applyNumberFormat="1" applyFill="1" applyBorder="1" applyAlignment="1">
      <alignment horizontal="center" vertical="center"/>
    </xf>
    <xf numFmtId="166" fontId="0" fillId="2" borderId="9" xfId="0" applyNumberFormat="1" applyFill="1" applyBorder="1" applyAlignment="1">
      <alignment horizontal="center" vertical="center"/>
    </xf>
    <xf numFmtId="166" fontId="0" fillId="2" borderId="11" xfId="0" applyNumberFormat="1" applyFill="1" applyBorder="1" applyAlignment="1">
      <alignment horizontal="center" vertical="center"/>
    </xf>
    <xf numFmtId="166" fontId="0" fillId="2" borderId="3" xfId="0" applyNumberFormat="1" applyFill="1" applyBorder="1" applyAlignment="1">
      <alignment horizontal="center" vertical="center"/>
    </xf>
    <xf numFmtId="166" fontId="0" fillId="2" borderId="8" xfId="0" applyNumberFormat="1" applyFill="1" applyBorder="1" applyAlignment="1">
      <alignment horizontal="center" vertical="center"/>
    </xf>
    <xf numFmtId="166" fontId="0" fillId="2" borderId="10" xfId="0" applyNumberFormat="1" applyFill="1" applyBorder="1" applyAlignment="1">
      <alignment horizontal="center" vertical="center"/>
    </xf>
    <xf numFmtId="166" fontId="0" fillId="2" borderId="12" xfId="0" applyNumberFormat="1" applyFill="1" applyBorder="1" applyAlignment="1">
      <alignment horizontal="center" vertical="center"/>
    </xf>
    <xf numFmtId="166" fontId="0" fillId="2" borderId="5" xfId="0" applyNumberFormat="1" applyFill="1" applyBorder="1" applyAlignment="1">
      <alignment horizontal="center" vertical="center"/>
    </xf>
    <xf numFmtId="167" fontId="3" fillId="3" borderId="1" xfId="0" applyNumberFormat="1" applyFont="1" applyFill="1" applyBorder="1"/>
    <xf numFmtId="0" fontId="4" fillId="3" borderId="16" xfId="0" applyFont="1" applyFill="1" applyBorder="1" applyAlignment="1">
      <alignment vertical="center" wrapText="1"/>
    </xf>
    <xf numFmtId="0" fontId="14" fillId="3" borderId="17" xfId="0" applyFont="1" applyFill="1" applyBorder="1" applyAlignment="1">
      <alignment vertical="center" wrapText="1"/>
    </xf>
    <xf numFmtId="0" fontId="14" fillId="3" borderId="18" xfId="0" applyFont="1" applyFill="1" applyBorder="1" applyAlignment="1">
      <alignment vertical="center" wrapText="1"/>
    </xf>
    <xf numFmtId="0" fontId="14" fillId="3" borderId="19" xfId="0" applyFont="1" applyFill="1" applyBorder="1" applyAlignment="1">
      <alignment vertical="center" wrapText="1"/>
    </xf>
    <xf numFmtId="0" fontId="14" fillId="3" borderId="16" xfId="0" applyFont="1" applyFill="1" applyBorder="1" applyAlignment="1">
      <alignment vertical="center" wrapText="1"/>
    </xf>
    <xf numFmtId="0" fontId="0" fillId="0" borderId="15" xfId="0" applyBorder="1" applyAlignment="1">
      <alignment vertical="center" wrapText="1"/>
    </xf>
    <xf numFmtId="0" fontId="0" fillId="0" borderId="15"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1" fontId="0" fillId="2" borderId="1" xfId="0" applyNumberFormat="1" applyFill="1" applyBorder="1"/>
    <xf numFmtId="0" fontId="17" fillId="0" borderId="0" xfId="0" applyFont="1"/>
    <xf numFmtId="0" fontId="0" fillId="10" borderId="1" xfId="0" applyFont="1" applyFill="1" applyBorder="1" applyAlignment="1">
      <alignment horizontal="left" vertical="center" wrapText="1"/>
    </xf>
  </cellXfs>
  <cellStyles count="6">
    <cellStyle name="Hyperlink" xfId="3" builtinId="8"/>
    <cellStyle name="Normal" xfId="0" builtinId="0"/>
    <cellStyle name="Normal 19" xfId="5" xr:uid="{E1214BC6-76AC-4CC9-982E-6DEFFA9A5B50}"/>
    <cellStyle name="Normal 2" xfId="1" xr:uid="{00000000-0005-0000-0000-000001000000}"/>
    <cellStyle name="Normal 3" xfId="2" xr:uid="{07887810-4753-4DCA-804B-6C9DA8FE7098}"/>
    <cellStyle name="Normal 4" xfId="4" xr:uid="{EFB0C7B3-170A-4A84-A677-878677190D75}"/>
  </cellStyles>
  <dxfs count="0"/>
  <tableStyles count="0" defaultTableStyle="TableStyleMedium2" defaultPivotStyle="PivotStyleLight16"/>
  <colors>
    <mruColors>
      <color rgb="FFCC00CC"/>
      <color rgb="FFFFFFFF"/>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nhsstaffsurveyresult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A79"/>
  <sheetViews>
    <sheetView topLeftCell="A6" zoomScale="115" zoomScaleNormal="115" workbookViewId="0">
      <pane ySplit="1" topLeftCell="A53" activePane="bottomLeft" state="frozen"/>
      <selection activeCell="G129" sqref="G129"/>
      <selection pane="bottomLeft" activeCell="E30" sqref="E30"/>
    </sheetView>
  </sheetViews>
  <sheetFormatPr defaultRowHeight="12.75" x14ac:dyDescent="0.2"/>
  <cols>
    <col min="1" max="1" width="23.42578125" style="47" customWidth="1"/>
    <col min="2" max="5" width="10.5703125" customWidth="1"/>
    <col min="6" max="6" width="3.85546875" customWidth="1"/>
    <col min="7" max="7" width="23.42578125" style="35" customWidth="1"/>
    <col min="8" max="11" width="10.5703125" customWidth="1"/>
    <col min="12" max="12" width="3.5703125" customWidth="1"/>
    <col min="13" max="13" width="23.42578125" style="35" customWidth="1"/>
    <col min="14" max="17" width="10.5703125" customWidth="1"/>
    <col min="18" max="18" width="3.85546875" customWidth="1"/>
    <col min="19" max="19" width="24.42578125" style="35" customWidth="1"/>
    <col min="20" max="23" width="10.5703125" customWidth="1"/>
    <col min="24" max="24" width="4.7109375" customWidth="1"/>
    <col min="25" max="25" width="14.5703125" customWidth="1"/>
  </cols>
  <sheetData>
    <row r="1" spans="1:25" s="2" customFormat="1" x14ac:dyDescent="0.2">
      <c r="D1" s="68" t="s">
        <v>43</v>
      </c>
      <c r="E1" s="68"/>
      <c r="F1" s="68"/>
      <c r="G1" s="34"/>
      <c r="S1" s="34"/>
    </row>
    <row r="2" spans="1:25" s="2" customFormat="1" x14ac:dyDescent="0.2">
      <c r="A2" s="71"/>
      <c r="G2" s="34"/>
      <c r="S2" s="34"/>
    </row>
    <row r="3" spans="1:25" s="2" customFormat="1" x14ac:dyDescent="0.2">
      <c r="A3" s="71" t="s">
        <v>44</v>
      </c>
      <c r="G3" s="34"/>
      <c r="S3" s="34"/>
    </row>
    <row r="4" spans="1:25" s="2" customFormat="1" x14ac:dyDescent="0.2">
      <c r="A4" s="72" t="s">
        <v>37</v>
      </c>
      <c r="B4" s="73"/>
      <c r="G4" s="34"/>
      <c r="M4" s="67" t="s">
        <v>42</v>
      </c>
      <c r="N4" s="67"/>
      <c r="S4" s="34"/>
    </row>
    <row r="6" spans="1:25" s="35" customFormat="1" ht="25.5" x14ac:dyDescent="0.2">
      <c r="A6" s="55" t="s">
        <v>83</v>
      </c>
      <c r="B6" s="56" t="s">
        <v>41</v>
      </c>
      <c r="C6" s="56" t="s">
        <v>46</v>
      </c>
      <c r="D6" s="56" t="s">
        <v>47</v>
      </c>
      <c r="E6" s="56" t="s">
        <v>16</v>
      </c>
      <c r="G6" s="55" t="s">
        <v>93</v>
      </c>
      <c r="H6" s="56" t="s">
        <v>41</v>
      </c>
      <c r="I6" s="56" t="s">
        <v>46</v>
      </c>
      <c r="J6" s="56" t="s">
        <v>47</v>
      </c>
      <c r="K6" s="56" t="s">
        <v>16</v>
      </c>
      <c r="M6" s="28" t="s">
        <v>83</v>
      </c>
      <c r="N6" s="29" t="s">
        <v>41</v>
      </c>
      <c r="O6" s="29" t="s">
        <v>46</v>
      </c>
      <c r="P6" s="29" t="s">
        <v>47</v>
      </c>
      <c r="Q6" s="29" t="s">
        <v>16</v>
      </c>
      <c r="S6" s="28" t="s">
        <v>93</v>
      </c>
      <c r="T6" s="29" t="s">
        <v>41</v>
      </c>
      <c r="U6" s="29" t="s">
        <v>46</v>
      </c>
      <c r="V6" s="29" t="s">
        <v>47</v>
      </c>
      <c r="W6" s="29" t="s">
        <v>16</v>
      </c>
    </row>
    <row r="7" spans="1:25" x14ac:dyDescent="0.2">
      <c r="A7" s="5"/>
      <c r="B7" s="6"/>
      <c r="C7" s="6"/>
      <c r="D7" s="6"/>
      <c r="E7" s="6"/>
      <c r="M7" s="5"/>
      <c r="N7" s="6"/>
      <c r="O7" s="6"/>
      <c r="P7" s="6"/>
      <c r="Q7" s="6"/>
    </row>
    <row r="8" spans="1:25" x14ac:dyDescent="0.2">
      <c r="A8" s="55" t="s">
        <v>19</v>
      </c>
      <c r="B8" s="58" t="s">
        <v>23</v>
      </c>
      <c r="C8" s="58" t="s">
        <v>23</v>
      </c>
      <c r="D8" s="58" t="s">
        <v>23</v>
      </c>
      <c r="E8" s="58" t="s">
        <v>23</v>
      </c>
      <c r="G8" s="57" t="s">
        <v>19</v>
      </c>
      <c r="H8" s="58" t="s">
        <v>23</v>
      </c>
      <c r="I8" s="58" t="s">
        <v>23</v>
      </c>
      <c r="J8" s="58" t="s">
        <v>23</v>
      </c>
      <c r="K8" s="58" t="s">
        <v>23</v>
      </c>
      <c r="M8" s="28" t="s">
        <v>19</v>
      </c>
      <c r="N8" s="30" t="s">
        <v>36</v>
      </c>
      <c r="O8" s="30" t="s">
        <v>36</v>
      </c>
      <c r="P8" s="30" t="s">
        <v>36</v>
      </c>
      <c r="Q8" s="30" t="s">
        <v>36</v>
      </c>
      <c r="S8" s="51" t="s">
        <v>19</v>
      </c>
      <c r="T8" s="30" t="s">
        <v>36</v>
      </c>
      <c r="U8" s="30" t="s">
        <v>36</v>
      </c>
      <c r="V8" s="30" t="s">
        <v>36</v>
      </c>
      <c r="W8" s="30" t="s">
        <v>36</v>
      </c>
    </row>
    <row r="9" spans="1:25" x14ac:dyDescent="0.2">
      <c r="A9" s="44" t="s">
        <v>0</v>
      </c>
      <c r="B9" s="42">
        <v>4</v>
      </c>
      <c r="C9" s="42">
        <v>40</v>
      </c>
      <c r="D9" s="42">
        <v>20</v>
      </c>
      <c r="E9" s="8">
        <f t="shared" ref="E9:E20" si="0">SUM(B9:D9)</f>
        <v>64</v>
      </c>
      <c r="G9" s="44" t="s">
        <v>0</v>
      </c>
      <c r="H9" s="126">
        <v>5</v>
      </c>
      <c r="I9" s="126">
        <v>38</v>
      </c>
      <c r="J9" s="126">
        <v>14</v>
      </c>
      <c r="K9" s="8">
        <f t="shared" ref="K9:K20" si="1">SUM(H9:J9)</f>
        <v>57</v>
      </c>
      <c r="M9" s="44" t="s">
        <v>0</v>
      </c>
      <c r="N9" s="21">
        <f t="shared" ref="N9:N20" si="2">(B9/$E9%)</f>
        <v>6.25</v>
      </c>
      <c r="O9" s="21">
        <f t="shared" ref="O9:O20" si="3">(C9/$E9%)</f>
        <v>62.5</v>
      </c>
      <c r="P9" s="21">
        <f t="shared" ref="P9:P20" si="4">(D9/$E9%)</f>
        <v>31.25</v>
      </c>
      <c r="Q9" s="8">
        <f t="shared" ref="Q9:Q20" si="5">SUM(N9:P9)</f>
        <v>100</v>
      </c>
      <c r="S9" s="44" t="s">
        <v>0</v>
      </c>
      <c r="T9" s="21">
        <f t="shared" ref="T9:T20" si="6">(H9/$K9%)</f>
        <v>8.7719298245614041</v>
      </c>
      <c r="U9" s="21">
        <f t="shared" ref="U9:U20" si="7">(I9/$K9%)</f>
        <v>66.666666666666671</v>
      </c>
      <c r="V9" s="21">
        <f t="shared" ref="V9:V20" si="8">(J9/$K9%)</f>
        <v>24.561403508771932</v>
      </c>
      <c r="W9" s="8">
        <f t="shared" ref="W9:W21" si="9">SUM(T9:V9)</f>
        <v>100.00000000000001</v>
      </c>
      <c r="Y9" s="35"/>
    </row>
    <row r="10" spans="1:25" x14ac:dyDescent="0.2">
      <c r="A10" s="44" t="s">
        <v>1</v>
      </c>
      <c r="B10" s="42">
        <v>21</v>
      </c>
      <c r="C10" s="42">
        <v>209</v>
      </c>
      <c r="D10" s="42">
        <v>108</v>
      </c>
      <c r="E10" s="8">
        <f t="shared" si="0"/>
        <v>338</v>
      </c>
      <c r="G10" s="44" t="s">
        <v>1</v>
      </c>
      <c r="H10" s="126">
        <v>31</v>
      </c>
      <c r="I10" s="126">
        <v>229</v>
      </c>
      <c r="J10" s="126">
        <v>85</v>
      </c>
      <c r="K10" s="8">
        <f t="shared" si="1"/>
        <v>345</v>
      </c>
      <c r="M10" s="44" t="s">
        <v>1</v>
      </c>
      <c r="N10" s="21">
        <f t="shared" si="2"/>
        <v>6.2130177514792901</v>
      </c>
      <c r="O10" s="21">
        <f t="shared" si="3"/>
        <v>61.834319526627219</v>
      </c>
      <c r="P10" s="21">
        <f t="shared" si="4"/>
        <v>31.952662721893493</v>
      </c>
      <c r="Q10" s="8">
        <f t="shared" si="5"/>
        <v>100</v>
      </c>
      <c r="S10" s="44" t="s">
        <v>1</v>
      </c>
      <c r="T10" s="21">
        <f t="shared" si="6"/>
        <v>8.9855072463768106</v>
      </c>
      <c r="U10" s="21">
        <f t="shared" si="7"/>
        <v>66.376811594202891</v>
      </c>
      <c r="V10" s="21">
        <f t="shared" si="8"/>
        <v>24.637681159420289</v>
      </c>
      <c r="W10" s="8">
        <f t="shared" si="9"/>
        <v>100</v>
      </c>
      <c r="Y10" s="35"/>
    </row>
    <row r="11" spans="1:25" x14ac:dyDescent="0.2">
      <c r="A11" s="44" t="s">
        <v>2</v>
      </c>
      <c r="B11" s="42">
        <v>10</v>
      </c>
      <c r="C11" s="42">
        <v>91</v>
      </c>
      <c r="D11" s="42">
        <v>30</v>
      </c>
      <c r="E11" s="8">
        <f t="shared" si="0"/>
        <v>131</v>
      </c>
      <c r="G11" s="44" t="s">
        <v>2</v>
      </c>
      <c r="H11" s="126">
        <v>13</v>
      </c>
      <c r="I11" s="126">
        <v>93</v>
      </c>
      <c r="J11" s="126">
        <v>27</v>
      </c>
      <c r="K11" s="8">
        <f t="shared" si="1"/>
        <v>133</v>
      </c>
      <c r="M11" s="44" t="s">
        <v>2</v>
      </c>
      <c r="N11" s="21">
        <f t="shared" si="2"/>
        <v>7.6335877862595414</v>
      </c>
      <c r="O11" s="21">
        <f t="shared" si="3"/>
        <v>69.465648854961827</v>
      </c>
      <c r="P11" s="21">
        <f t="shared" si="4"/>
        <v>22.900763358778626</v>
      </c>
      <c r="Q11" s="8">
        <f t="shared" si="5"/>
        <v>100</v>
      </c>
      <c r="S11" s="44" t="s">
        <v>2</v>
      </c>
      <c r="T11" s="21">
        <f t="shared" si="6"/>
        <v>9.7744360902255636</v>
      </c>
      <c r="U11" s="21">
        <f t="shared" si="7"/>
        <v>69.924812030075188</v>
      </c>
      <c r="V11" s="21">
        <f t="shared" si="8"/>
        <v>20.300751879699249</v>
      </c>
      <c r="W11" s="8">
        <f t="shared" si="9"/>
        <v>100</v>
      </c>
      <c r="Y11" s="35"/>
    </row>
    <row r="12" spans="1:25" x14ac:dyDescent="0.2">
      <c r="A12" s="44" t="s">
        <v>3</v>
      </c>
      <c r="B12" s="42">
        <v>6</v>
      </c>
      <c r="C12" s="42">
        <v>89</v>
      </c>
      <c r="D12" s="42">
        <v>46</v>
      </c>
      <c r="E12" s="8">
        <f t="shared" si="0"/>
        <v>141</v>
      </c>
      <c r="G12" s="44" t="s">
        <v>3</v>
      </c>
      <c r="H12" s="126">
        <v>8</v>
      </c>
      <c r="I12" s="126">
        <v>96</v>
      </c>
      <c r="J12" s="126">
        <v>42</v>
      </c>
      <c r="K12" s="8">
        <f t="shared" si="1"/>
        <v>146</v>
      </c>
      <c r="M12" s="44" t="s">
        <v>3</v>
      </c>
      <c r="N12" s="21">
        <f t="shared" si="2"/>
        <v>4.2553191489361701</v>
      </c>
      <c r="O12" s="21">
        <f t="shared" si="3"/>
        <v>63.12056737588653</v>
      </c>
      <c r="P12" s="21">
        <f t="shared" si="4"/>
        <v>32.62411347517731</v>
      </c>
      <c r="Q12" s="8">
        <f t="shared" si="5"/>
        <v>100.00000000000001</v>
      </c>
      <c r="S12" s="44" t="s">
        <v>3</v>
      </c>
      <c r="T12" s="21">
        <f t="shared" si="6"/>
        <v>5.4794520547945202</v>
      </c>
      <c r="U12" s="21">
        <f t="shared" si="7"/>
        <v>65.753424657534254</v>
      </c>
      <c r="V12" s="21">
        <f t="shared" si="8"/>
        <v>28.767123287671232</v>
      </c>
      <c r="W12" s="8">
        <f t="shared" si="9"/>
        <v>100</v>
      </c>
      <c r="Y12" s="35"/>
    </row>
    <row r="13" spans="1:25" x14ac:dyDescent="0.2">
      <c r="A13" s="44" t="s">
        <v>4</v>
      </c>
      <c r="B13" s="42">
        <v>4</v>
      </c>
      <c r="C13" s="42">
        <v>56</v>
      </c>
      <c r="D13" s="42">
        <v>25</v>
      </c>
      <c r="E13" s="8">
        <f t="shared" si="0"/>
        <v>85</v>
      </c>
      <c r="G13" s="44" t="s">
        <v>4</v>
      </c>
      <c r="H13" s="126">
        <v>9</v>
      </c>
      <c r="I13" s="126">
        <v>66</v>
      </c>
      <c r="J13" s="126">
        <v>26</v>
      </c>
      <c r="K13" s="8">
        <f t="shared" si="1"/>
        <v>101</v>
      </c>
      <c r="M13" s="44" t="s">
        <v>4</v>
      </c>
      <c r="N13" s="21">
        <f t="shared" si="2"/>
        <v>4.7058823529411766</v>
      </c>
      <c r="O13" s="21">
        <f t="shared" si="3"/>
        <v>65.882352941176478</v>
      </c>
      <c r="P13" s="21">
        <f t="shared" si="4"/>
        <v>29.411764705882355</v>
      </c>
      <c r="Q13" s="8">
        <f t="shared" si="5"/>
        <v>100</v>
      </c>
      <c r="S13" s="44" t="s">
        <v>4</v>
      </c>
      <c r="T13" s="21">
        <f t="shared" si="6"/>
        <v>8.9108910891089117</v>
      </c>
      <c r="U13" s="21">
        <f t="shared" si="7"/>
        <v>65.346534653465341</v>
      </c>
      <c r="V13" s="21">
        <f t="shared" si="8"/>
        <v>25.742574257425744</v>
      </c>
      <c r="W13" s="8">
        <f t="shared" si="9"/>
        <v>100</v>
      </c>
      <c r="Y13" s="35"/>
    </row>
    <row r="14" spans="1:25" x14ac:dyDescent="0.2">
      <c r="A14" s="44" t="s">
        <v>5</v>
      </c>
      <c r="B14" s="42">
        <v>11</v>
      </c>
      <c r="C14" s="42">
        <v>97</v>
      </c>
      <c r="D14" s="42">
        <v>42</v>
      </c>
      <c r="E14" s="8">
        <f>SUM(B14:D14)</f>
        <v>150</v>
      </c>
      <c r="G14" s="44" t="s">
        <v>5</v>
      </c>
      <c r="H14" s="126">
        <v>25</v>
      </c>
      <c r="I14" s="126">
        <v>158</v>
      </c>
      <c r="J14" s="126">
        <v>44</v>
      </c>
      <c r="K14" s="8">
        <f t="shared" si="1"/>
        <v>227</v>
      </c>
      <c r="M14" s="44" t="s">
        <v>5</v>
      </c>
      <c r="N14" s="21">
        <f t="shared" si="2"/>
        <v>7.333333333333333</v>
      </c>
      <c r="O14" s="21">
        <f t="shared" si="3"/>
        <v>64.666666666666671</v>
      </c>
      <c r="P14" s="21">
        <f t="shared" si="4"/>
        <v>28</v>
      </c>
      <c r="Q14" s="8">
        <f t="shared" si="5"/>
        <v>100</v>
      </c>
      <c r="S14" s="44" t="s">
        <v>5</v>
      </c>
      <c r="T14" s="21">
        <f t="shared" si="6"/>
        <v>11.013215859030836</v>
      </c>
      <c r="U14" s="21">
        <f t="shared" si="7"/>
        <v>69.603524229074893</v>
      </c>
      <c r="V14" s="21">
        <f t="shared" si="8"/>
        <v>19.383259911894275</v>
      </c>
      <c r="W14" s="8">
        <f t="shared" si="9"/>
        <v>100</v>
      </c>
      <c r="Y14" s="35"/>
    </row>
    <row r="15" spans="1:25" x14ac:dyDescent="0.2">
      <c r="A15" s="44" t="s">
        <v>7</v>
      </c>
      <c r="B15" s="42">
        <v>9</v>
      </c>
      <c r="C15" s="42">
        <v>52</v>
      </c>
      <c r="D15" s="42">
        <v>30</v>
      </c>
      <c r="E15" s="8">
        <f t="shared" si="0"/>
        <v>91</v>
      </c>
      <c r="G15" s="44" t="s">
        <v>7</v>
      </c>
      <c r="H15" s="126">
        <v>9</v>
      </c>
      <c r="I15" s="126">
        <v>59</v>
      </c>
      <c r="J15" s="126">
        <v>22</v>
      </c>
      <c r="K15" s="8">
        <f t="shared" si="1"/>
        <v>90</v>
      </c>
      <c r="M15" s="44" t="s">
        <v>7</v>
      </c>
      <c r="N15" s="21">
        <f t="shared" si="2"/>
        <v>9.8901098901098905</v>
      </c>
      <c r="O15" s="21">
        <f t="shared" si="3"/>
        <v>57.142857142857139</v>
      </c>
      <c r="P15" s="21">
        <f t="shared" si="4"/>
        <v>32.967032967032964</v>
      </c>
      <c r="Q15" s="8">
        <f t="shared" si="5"/>
        <v>100</v>
      </c>
      <c r="S15" s="44" t="s">
        <v>7</v>
      </c>
      <c r="T15" s="21">
        <f t="shared" si="6"/>
        <v>10</v>
      </c>
      <c r="U15" s="21">
        <f t="shared" si="7"/>
        <v>65.555555555555557</v>
      </c>
      <c r="V15" s="21">
        <f t="shared" si="8"/>
        <v>24.444444444444443</v>
      </c>
      <c r="W15" s="8">
        <f t="shared" si="9"/>
        <v>100</v>
      </c>
      <c r="Y15" s="35"/>
    </row>
    <row r="16" spans="1:25" x14ac:dyDescent="0.2">
      <c r="A16" s="44" t="s">
        <v>8</v>
      </c>
      <c r="B16" s="42">
        <v>2</v>
      </c>
      <c r="C16" s="42">
        <v>21</v>
      </c>
      <c r="D16" s="42">
        <v>19</v>
      </c>
      <c r="E16" s="8">
        <f t="shared" si="0"/>
        <v>42</v>
      </c>
      <c r="G16" s="44" t="s">
        <v>8</v>
      </c>
      <c r="H16" s="126">
        <v>3</v>
      </c>
      <c r="I16" s="126">
        <v>28</v>
      </c>
      <c r="J16" s="126">
        <v>19</v>
      </c>
      <c r="K16" s="8">
        <f t="shared" si="1"/>
        <v>50</v>
      </c>
      <c r="M16" s="44" t="s">
        <v>8</v>
      </c>
      <c r="N16" s="21">
        <f t="shared" si="2"/>
        <v>4.7619047619047619</v>
      </c>
      <c r="O16" s="21">
        <f t="shared" si="3"/>
        <v>50</v>
      </c>
      <c r="P16" s="21">
        <f t="shared" si="4"/>
        <v>45.238095238095241</v>
      </c>
      <c r="Q16" s="8">
        <f t="shared" si="5"/>
        <v>100</v>
      </c>
      <c r="S16" s="44" t="s">
        <v>8</v>
      </c>
      <c r="T16" s="21">
        <f t="shared" si="6"/>
        <v>6</v>
      </c>
      <c r="U16" s="21">
        <f t="shared" si="7"/>
        <v>56</v>
      </c>
      <c r="V16" s="21">
        <f t="shared" si="8"/>
        <v>38</v>
      </c>
      <c r="W16" s="8">
        <f t="shared" si="9"/>
        <v>100</v>
      </c>
      <c r="Y16" s="35"/>
    </row>
    <row r="17" spans="1:27" x14ac:dyDescent="0.2">
      <c r="A17" s="44" t="s">
        <v>9</v>
      </c>
      <c r="B17" s="42"/>
      <c r="C17" s="42">
        <v>14</v>
      </c>
      <c r="D17" s="42">
        <v>8</v>
      </c>
      <c r="E17" s="8">
        <f t="shared" si="0"/>
        <v>22</v>
      </c>
      <c r="G17" s="44" t="s">
        <v>9</v>
      </c>
      <c r="H17" s="126">
        <v>2</v>
      </c>
      <c r="I17" s="126">
        <v>22</v>
      </c>
      <c r="J17" s="126">
        <v>11</v>
      </c>
      <c r="K17" s="8">
        <f t="shared" si="1"/>
        <v>35</v>
      </c>
      <c r="M17" s="44" t="s">
        <v>9</v>
      </c>
      <c r="N17" s="21">
        <f t="shared" si="2"/>
        <v>0</v>
      </c>
      <c r="O17" s="21">
        <f t="shared" si="3"/>
        <v>63.636363636363633</v>
      </c>
      <c r="P17" s="21">
        <f t="shared" si="4"/>
        <v>36.363636363636367</v>
      </c>
      <c r="Q17" s="8">
        <f t="shared" si="5"/>
        <v>100</v>
      </c>
      <c r="S17" s="44" t="s">
        <v>9</v>
      </c>
      <c r="T17" s="21">
        <f t="shared" si="6"/>
        <v>5.7142857142857144</v>
      </c>
      <c r="U17" s="21">
        <f t="shared" si="7"/>
        <v>62.857142857142861</v>
      </c>
      <c r="V17" s="21">
        <f t="shared" si="8"/>
        <v>31.428571428571431</v>
      </c>
      <c r="W17" s="8">
        <f t="shared" si="9"/>
        <v>100</v>
      </c>
      <c r="Y17" s="35"/>
    </row>
    <row r="18" spans="1:27" x14ac:dyDescent="0.2">
      <c r="A18" s="44" t="s">
        <v>10</v>
      </c>
      <c r="B18" s="42"/>
      <c r="C18" s="42">
        <v>6</v>
      </c>
      <c r="D18" s="42">
        <v>4</v>
      </c>
      <c r="E18" s="8">
        <f t="shared" si="0"/>
        <v>10</v>
      </c>
      <c r="G18" s="44" t="s">
        <v>10</v>
      </c>
      <c r="H18" s="126"/>
      <c r="I18" s="126">
        <v>10</v>
      </c>
      <c r="J18" s="126">
        <v>4</v>
      </c>
      <c r="K18" s="8">
        <f t="shared" si="1"/>
        <v>14</v>
      </c>
      <c r="M18" s="44" t="s">
        <v>10</v>
      </c>
      <c r="N18" s="21">
        <f t="shared" si="2"/>
        <v>0</v>
      </c>
      <c r="O18" s="21">
        <f t="shared" si="3"/>
        <v>60</v>
      </c>
      <c r="P18" s="21">
        <f t="shared" si="4"/>
        <v>40</v>
      </c>
      <c r="Q18" s="8">
        <f t="shared" si="5"/>
        <v>100</v>
      </c>
      <c r="S18" s="44" t="s">
        <v>10</v>
      </c>
      <c r="T18" s="21">
        <f t="shared" si="6"/>
        <v>0</v>
      </c>
      <c r="U18" s="21">
        <f t="shared" si="7"/>
        <v>71.428571428571416</v>
      </c>
      <c r="V18" s="21">
        <f t="shared" si="8"/>
        <v>28.571428571428569</v>
      </c>
      <c r="W18" s="8">
        <f t="shared" si="9"/>
        <v>99.999999999999986</v>
      </c>
      <c r="Y18" s="35"/>
    </row>
    <row r="19" spans="1:27" x14ac:dyDescent="0.2">
      <c r="A19" s="44" t="s">
        <v>6</v>
      </c>
      <c r="B19" s="42"/>
      <c r="C19" s="42">
        <v>5</v>
      </c>
      <c r="D19" s="42"/>
      <c r="E19" s="8">
        <f t="shared" si="0"/>
        <v>5</v>
      </c>
      <c r="G19" s="44" t="s">
        <v>6</v>
      </c>
      <c r="H19" s="126"/>
      <c r="I19" s="126">
        <v>8</v>
      </c>
      <c r="J19" s="126"/>
      <c r="K19" s="8">
        <f t="shared" si="1"/>
        <v>8</v>
      </c>
      <c r="M19" s="44" t="s">
        <v>6</v>
      </c>
      <c r="N19" s="21">
        <f t="shared" si="2"/>
        <v>0</v>
      </c>
      <c r="O19" s="21">
        <f t="shared" si="3"/>
        <v>100</v>
      </c>
      <c r="P19" s="21">
        <f t="shared" si="4"/>
        <v>0</v>
      </c>
      <c r="Q19" s="8">
        <f t="shared" si="5"/>
        <v>100</v>
      </c>
      <c r="S19" s="44" t="s">
        <v>6</v>
      </c>
      <c r="T19" s="21">
        <f t="shared" si="6"/>
        <v>0</v>
      </c>
      <c r="U19" s="21">
        <f t="shared" si="7"/>
        <v>100</v>
      </c>
      <c r="V19" s="21">
        <f t="shared" si="8"/>
        <v>0</v>
      </c>
      <c r="W19" s="8">
        <f>SUM(T19:V19)</f>
        <v>100</v>
      </c>
      <c r="Y19" s="35"/>
    </row>
    <row r="20" spans="1:27" ht="13.5" thickBot="1" x14ac:dyDescent="0.25">
      <c r="A20" s="45" t="s">
        <v>14</v>
      </c>
      <c r="B20" s="42"/>
      <c r="C20" s="42">
        <v>7</v>
      </c>
      <c r="D20" s="42">
        <v>2</v>
      </c>
      <c r="E20" s="8">
        <f t="shared" si="0"/>
        <v>9</v>
      </c>
      <c r="G20" s="45" t="s">
        <v>14</v>
      </c>
      <c r="H20" s="126">
        <v>2</v>
      </c>
      <c r="I20" s="126">
        <v>4</v>
      </c>
      <c r="J20" s="126">
        <v>2</v>
      </c>
      <c r="K20" s="8">
        <f t="shared" si="1"/>
        <v>8</v>
      </c>
      <c r="M20" s="45" t="s">
        <v>14</v>
      </c>
      <c r="N20" s="22">
        <f t="shared" si="2"/>
        <v>0</v>
      </c>
      <c r="O20" s="22">
        <f t="shared" si="3"/>
        <v>77.777777777777786</v>
      </c>
      <c r="P20" s="22">
        <f t="shared" si="4"/>
        <v>22.222222222222221</v>
      </c>
      <c r="Q20" s="9">
        <f t="shared" si="5"/>
        <v>100</v>
      </c>
      <c r="S20" s="45" t="s">
        <v>14</v>
      </c>
      <c r="T20" s="22">
        <f t="shared" si="6"/>
        <v>25</v>
      </c>
      <c r="U20" s="22">
        <f t="shared" si="7"/>
        <v>50</v>
      </c>
      <c r="V20" s="22">
        <f t="shared" si="8"/>
        <v>25</v>
      </c>
      <c r="W20" s="9">
        <f t="shared" si="9"/>
        <v>100</v>
      </c>
      <c r="Y20" s="35"/>
    </row>
    <row r="21" spans="1:27" s="2" customFormat="1" ht="13.5" thickBot="1" x14ac:dyDescent="0.25">
      <c r="A21" s="46" t="s">
        <v>17</v>
      </c>
      <c r="B21" s="10">
        <f>SUM(B9:B20)</f>
        <v>67</v>
      </c>
      <c r="C21" s="10">
        <f>SUM(C9:C20)</f>
        <v>687</v>
      </c>
      <c r="D21" s="10">
        <f>SUM(D9:D20)</f>
        <v>334</v>
      </c>
      <c r="E21" s="10">
        <f>SUM(E9:E20)</f>
        <v>1088</v>
      </c>
      <c r="G21" s="46" t="s">
        <v>13</v>
      </c>
      <c r="H21" s="10">
        <f>SUM(H9:H20)</f>
        <v>107</v>
      </c>
      <c r="I21" s="10">
        <f>SUM(I9:I20)</f>
        <v>811</v>
      </c>
      <c r="J21" s="10">
        <f>SUM(J9:J20)</f>
        <v>296</v>
      </c>
      <c r="K21" s="10">
        <f>SUM(K9:K20)</f>
        <v>1214</v>
      </c>
      <c r="M21" s="46" t="s">
        <v>17</v>
      </c>
      <c r="N21" s="25">
        <f t="shared" ref="N21" si="10">(B21/$E21%)</f>
        <v>6.1580882352941169</v>
      </c>
      <c r="O21" s="25">
        <f t="shared" ref="O21" si="11">(C21/$E21%)</f>
        <v>63.143382352941174</v>
      </c>
      <c r="P21" s="25">
        <f t="shared" ref="P21" si="12">(D21/$E21%)</f>
        <v>30.698529411764703</v>
      </c>
      <c r="Q21" s="33">
        <f>SUM(N21:P21)</f>
        <v>100</v>
      </c>
      <c r="S21" s="46" t="s">
        <v>13</v>
      </c>
      <c r="T21" s="25">
        <f t="shared" ref="T21" si="13">(H21/$K21%)</f>
        <v>8.8138385502471159</v>
      </c>
      <c r="U21" s="25">
        <f t="shared" ref="U21" si="14">(I21/$K21%)</f>
        <v>66.803953871499175</v>
      </c>
      <c r="V21" s="25">
        <f t="shared" ref="V21" si="15">(J21/$K21%)</f>
        <v>24.382207578253706</v>
      </c>
      <c r="W21" s="26">
        <f t="shared" si="9"/>
        <v>100</v>
      </c>
    </row>
    <row r="22" spans="1:27" x14ac:dyDescent="0.2">
      <c r="A22" s="5"/>
      <c r="B22" s="3"/>
      <c r="C22" s="3"/>
      <c r="D22" s="3"/>
      <c r="E22" s="3"/>
      <c r="M22" s="5"/>
      <c r="N22" s="3"/>
      <c r="O22" s="3"/>
      <c r="P22" s="3"/>
      <c r="Q22" s="3"/>
    </row>
    <row r="23" spans="1:27" x14ac:dyDescent="0.2">
      <c r="A23" s="59" t="s">
        <v>20</v>
      </c>
      <c r="B23" s="60" t="s">
        <v>23</v>
      </c>
      <c r="C23" s="60" t="s">
        <v>23</v>
      </c>
      <c r="D23" s="60" t="s">
        <v>23</v>
      </c>
      <c r="E23" s="60" t="s">
        <v>23</v>
      </c>
      <c r="G23" s="61" t="s">
        <v>20</v>
      </c>
      <c r="H23" s="58" t="s">
        <v>23</v>
      </c>
      <c r="I23" s="58" t="s">
        <v>23</v>
      </c>
      <c r="J23" s="58" t="s">
        <v>23</v>
      </c>
      <c r="K23" s="58" t="s">
        <v>23</v>
      </c>
      <c r="M23" s="50" t="s">
        <v>20</v>
      </c>
      <c r="N23" s="30" t="s">
        <v>36</v>
      </c>
      <c r="O23" s="30" t="s">
        <v>36</v>
      </c>
      <c r="P23" s="30" t="s">
        <v>36</v>
      </c>
      <c r="Q23" s="30" t="s">
        <v>36</v>
      </c>
      <c r="S23" s="53" t="s">
        <v>20</v>
      </c>
      <c r="T23" s="30" t="s">
        <v>36</v>
      </c>
      <c r="U23" s="30" t="s">
        <v>36</v>
      </c>
      <c r="V23" s="30" t="s">
        <v>36</v>
      </c>
      <c r="W23" s="30" t="s">
        <v>36</v>
      </c>
      <c r="Y23" s="2"/>
    </row>
    <row r="24" spans="1:27" x14ac:dyDescent="0.2">
      <c r="A24" s="44" t="s">
        <v>0</v>
      </c>
      <c r="B24" s="42">
        <v>2</v>
      </c>
      <c r="C24" s="42">
        <v>44</v>
      </c>
      <c r="D24" s="42">
        <v>20</v>
      </c>
      <c r="E24" s="8">
        <f t="shared" ref="E24:E29" si="16">SUM(B24:D24)</f>
        <v>66</v>
      </c>
      <c r="G24" s="44" t="s">
        <v>0</v>
      </c>
      <c r="H24" s="42">
        <v>1</v>
      </c>
      <c r="I24" s="42">
        <v>35</v>
      </c>
      <c r="J24" s="42">
        <v>15</v>
      </c>
      <c r="K24" s="8">
        <f t="shared" ref="K24:K35" si="17">SUM(H24:J24)</f>
        <v>51</v>
      </c>
      <c r="M24" s="44" t="s">
        <v>0</v>
      </c>
      <c r="N24" s="21">
        <f t="shared" ref="N24:N36" si="18">(B24/$E24%)</f>
        <v>3.0303030303030303</v>
      </c>
      <c r="O24" s="21">
        <f t="shared" ref="O24:O36" si="19">(C24/$E24%)</f>
        <v>66.666666666666657</v>
      </c>
      <c r="P24" s="21">
        <f t="shared" ref="P24:P36" si="20">(D24/$E24%)</f>
        <v>30.303030303030301</v>
      </c>
      <c r="Q24" s="8">
        <f t="shared" ref="Q24:Q29" si="21">SUM(N24:P24)</f>
        <v>99.999999999999986</v>
      </c>
      <c r="S24" s="44" t="s">
        <v>0</v>
      </c>
      <c r="T24" s="37">
        <f t="shared" ref="T24:T36" si="22">(H24/$K24%)</f>
        <v>1.9607843137254901</v>
      </c>
      <c r="U24" s="37">
        <f t="shared" ref="U24:U36" si="23">(I24/$K24%)</f>
        <v>68.627450980392155</v>
      </c>
      <c r="V24" s="37">
        <f t="shared" ref="V24:V36" si="24">(J24/$K24%)</f>
        <v>29.411764705882351</v>
      </c>
      <c r="W24" s="95">
        <f t="shared" ref="W24:W36" si="25">SUM(T24:V24)</f>
        <v>99.999999999999986</v>
      </c>
      <c r="Y24" s="35"/>
    </row>
    <row r="25" spans="1:27" x14ac:dyDescent="0.2">
      <c r="A25" s="44" t="s">
        <v>1</v>
      </c>
      <c r="B25" s="42">
        <v>33</v>
      </c>
      <c r="C25" s="42">
        <v>487</v>
      </c>
      <c r="D25" s="42">
        <v>261</v>
      </c>
      <c r="E25" s="8">
        <f t="shared" si="16"/>
        <v>781</v>
      </c>
      <c r="G25" s="44" t="s">
        <v>1</v>
      </c>
      <c r="H25" s="42">
        <v>68</v>
      </c>
      <c r="I25" s="42">
        <v>629</v>
      </c>
      <c r="J25" s="42">
        <v>205</v>
      </c>
      <c r="K25" s="8">
        <f t="shared" si="17"/>
        <v>902</v>
      </c>
      <c r="M25" s="44" t="s">
        <v>1</v>
      </c>
      <c r="N25" s="21">
        <f t="shared" si="18"/>
        <v>4.2253521126760569</v>
      </c>
      <c r="O25" s="21">
        <f t="shared" si="19"/>
        <v>62.355953905249685</v>
      </c>
      <c r="P25" s="21">
        <f t="shared" si="20"/>
        <v>33.418693982074267</v>
      </c>
      <c r="Q25" s="8">
        <f t="shared" si="21"/>
        <v>100</v>
      </c>
      <c r="S25" s="44" t="s">
        <v>1</v>
      </c>
      <c r="T25" s="37">
        <f t="shared" si="22"/>
        <v>7.5388026607538805</v>
      </c>
      <c r="U25" s="37">
        <f t="shared" si="23"/>
        <v>69.733924611973393</v>
      </c>
      <c r="V25" s="37">
        <f t="shared" si="24"/>
        <v>22.727272727272727</v>
      </c>
      <c r="W25" s="95">
        <f t="shared" si="25"/>
        <v>100</v>
      </c>
      <c r="Y25" s="35"/>
    </row>
    <row r="26" spans="1:27" x14ac:dyDescent="0.2">
      <c r="A26" s="44" t="s">
        <v>2</v>
      </c>
      <c r="B26" s="42">
        <v>43</v>
      </c>
      <c r="C26" s="42">
        <v>693</v>
      </c>
      <c r="D26" s="42">
        <v>322</v>
      </c>
      <c r="E26" s="8">
        <f t="shared" si="16"/>
        <v>1058</v>
      </c>
      <c r="G26" s="44" t="s">
        <v>2</v>
      </c>
      <c r="H26" s="42">
        <v>37</v>
      </c>
      <c r="I26" s="42">
        <v>580</v>
      </c>
      <c r="J26" s="42">
        <v>300</v>
      </c>
      <c r="K26" s="8">
        <f t="shared" si="17"/>
        <v>917</v>
      </c>
      <c r="M26" s="44" t="s">
        <v>2</v>
      </c>
      <c r="N26" s="21">
        <f t="shared" si="18"/>
        <v>4.064272211720227</v>
      </c>
      <c r="O26" s="21">
        <f t="shared" si="19"/>
        <v>65.500945179584122</v>
      </c>
      <c r="P26" s="21">
        <f t="shared" si="20"/>
        <v>30.434782608695652</v>
      </c>
      <c r="Q26" s="8">
        <f t="shared" si="21"/>
        <v>100</v>
      </c>
      <c r="S26" s="44" t="s">
        <v>2</v>
      </c>
      <c r="T26" s="37">
        <f t="shared" si="22"/>
        <v>4.0348964013086155</v>
      </c>
      <c r="U26" s="37">
        <f t="shared" si="23"/>
        <v>63.249727371864779</v>
      </c>
      <c r="V26" s="37">
        <f t="shared" si="24"/>
        <v>32.715376226826606</v>
      </c>
      <c r="W26" s="95">
        <f t="shared" si="25"/>
        <v>100</v>
      </c>
      <c r="Y26" s="35"/>
    </row>
    <row r="27" spans="1:27" x14ac:dyDescent="0.2">
      <c r="A27" s="44" t="s">
        <v>3</v>
      </c>
      <c r="B27" s="42">
        <v>46</v>
      </c>
      <c r="C27" s="42">
        <v>758</v>
      </c>
      <c r="D27" s="42">
        <v>408</v>
      </c>
      <c r="E27" s="8">
        <f t="shared" si="16"/>
        <v>1212</v>
      </c>
      <c r="G27" s="44" t="s">
        <v>3</v>
      </c>
      <c r="H27" s="42">
        <v>71</v>
      </c>
      <c r="I27" s="42">
        <v>776</v>
      </c>
      <c r="J27" s="42">
        <v>390</v>
      </c>
      <c r="K27" s="8">
        <f t="shared" si="17"/>
        <v>1237</v>
      </c>
      <c r="M27" s="44" t="s">
        <v>3</v>
      </c>
      <c r="N27" s="21">
        <f t="shared" si="18"/>
        <v>3.7953795379537958</v>
      </c>
      <c r="O27" s="21">
        <f t="shared" si="19"/>
        <v>62.541254125412543</v>
      </c>
      <c r="P27" s="21">
        <f t="shared" si="20"/>
        <v>33.663366336633665</v>
      </c>
      <c r="Q27" s="8">
        <f t="shared" si="21"/>
        <v>100</v>
      </c>
      <c r="S27" s="44" t="s">
        <v>3</v>
      </c>
      <c r="T27" s="37">
        <f t="shared" si="22"/>
        <v>5.7396928051738083</v>
      </c>
      <c r="U27" s="37">
        <f t="shared" si="23"/>
        <v>62.732417138237679</v>
      </c>
      <c r="V27" s="37">
        <f t="shared" si="24"/>
        <v>31.527890056588522</v>
      </c>
      <c r="W27" s="95">
        <f t="shared" si="25"/>
        <v>100</v>
      </c>
      <c r="Y27" s="35"/>
    </row>
    <row r="28" spans="1:27" x14ac:dyDescent="0.2">
      <c r="A28" s="44" t="s">
        <v>4</v>
      </c>
      <c r="B28" s="42">
        <v>42</v>
      </c>
      <c r="C28" s="42">
        <v>801</v>
      </c>
      <c r="D28" s="42">
        <v>479</v>
      </c>
      <c r="E28" s="8">
        <f t="shared" si="16"/>
        <v>1322</v>
      </c>
      <c r="G28" s="44" t="s">
        <v>4</v>
      </c>
      <c r="H28" s="42">
        <v>50</v>
      </c>
      <c r="I28" s="42">
        <v>795</v>
      </c>
      <c r="J28" s="42">
        <v>433</v>
      </c>
      <c r="K28" s="8">
        <f t="shared" si="17"/>
        <v>1278</v>
      </c>
      <c r="M28" s="44" t="s">
        <v>4</v>
      </c>
      <c r="N28" s="21">
        <f t="shared" si="18"/>
        <v>3.1770045385779122</v>
      </c>
      <c r="O28" s="21">
        <f t="shared" si="19"/>
        <v>60.590015128593038</v>
      </c>
      <c r="P28" s="21">
        <f t="shared" si="20"/>
        <v>36.232980332829044</v>
      </c>
      <c r="Q28" s="8">
        <f t="shared" si="21"/>
        <v>100</v>
      </c>
      <c r="S28" s="44" t="s">
        <v>4</v>
      </c>
      <c r="T28" s="37">
        <f>(H28/$K28%)</f>
        <v>3.9123630672926448</v>
      </c>
      <c r="U28" s="37">
        <f t="shared" si="23"/>
        <v>62.206572769953056</v>
      </c>
      <c r="V28" s="37">
        <f t="shared" si="24"/>
        <v>33.881064162754306</v>
      </c>
      <c r="W28" s="95">
        <f t="shared" si="25"/>
        <v>100</v>
      </c>
      <c r="Y28" s="35"/>
    </row>
    <row r="29" spans="1:27" x14ac:dyDescent="0.2">
      <c r="A29" s="44" t="s">
        <v>5</v>
      </c>
      <c r="B29" s="42">
        <v>11</v>
      </c>
      <c r="C29" s="42">
        <v>116</v>
      </c>
      <c r="D29" s="42">
        <v>127</v>
      </c>
      <c r="E29" s="8">
        <f t="shared" si="16"/>
        <v>254</v>
      </c>
      <c r="G29" s="44" t="s">
        <v>5</v>
      </c>
      <c r="H29" s="42">
        <v>14</v>
      </c>
      <c r="I29" s="42">
        <v>127</v>
      </c>
      <c r="J29" s="42">
        <v>130</v>
      </c>
      <c r="K29" s="8">
        <f t="shared" si="17"/>
        <v>271</v>
      </c>
      <c r="M29" s="44" t="s">
        <v>5</v>
      </c>
      <c r="N29" s="21">
        <f>(B29/$E29%)</f>
        <v>4.3307086614173231</v>
      </c>
      <c r="O29" s="21">
        <f t="shared" si="19"/>
        <v>45.669291338582674</v>
      </c>
      <c r="P29" s="21">
        <f t="shared" si="20"/>
        <v>50</v>
      </c>
      <c r="Q29" s="8">
        <f t="shared" si="21"/>
        <v>100</v>
      </c>
      <c r="S29" s="44" t="s">
        <v>5</v>
      </c>
      <c r="T29" s="37">
        <f t="shared" si="22"/>
        <v>5.1660516605166054</v>
      </c>
      <c r="U29" s="37">
        <f t="shared" si="23"/>
        <v>46.863468634686349</v>
      </c>
      <c r="V29" s="37">
        <f t="shared" si="24"/>
        <v>47.97047970479705</v>
      </c>
      <c r="W29" s="95">
        <f t="shared" si="25"/>
        <v>100</v>
      </c>
      <c r="Y29" s="35"/>
    </row>
    <row r="30" spans="1:27" x14ac:dyDescent="0.2">
      <c r="A30" s="44" t="s">
        <v>7</v>
      </c>
      <c r="B30" s="42"/>
      <c r="C30" s="42"/>
      <c r="D30" s="42"/>
      <c r="E30" s="8">
        <f>SUM(B30:D30)</f>
        <v>0</v>
      </c>
      <c r="G30" s="44" t="s">
        <v>7</v>
      </c>
      <c r="H30" s="42"/>
      <c r="I30" s="42">
        <v>1</v>
      </c>
      <c r="J30" s="42">
        <v>1</v>
      </c>
      <c r="K30" s="8">
        <f t="shared" si="17"/>
        <v>2</v>
      </c>
      <c r="M30" s="44" t="s">
        <v>7</v>
      </c>
      <c r="N30" s="37"/>
      <c r="O30" s="37"/>
      <c r="P30" s="37"/>
      <c r="Q30" s="95"/>
      <c r="S30" s="44" t="s">
        <v>7</v>
      </c>
      <c r="T30" s="37"/>
      <c r="U30" s="37"/>
      <c r="V30" s="37"/>
      <c r="W30" s="95"/>
      <c r="Y30" s="35"/>
    </row>
    <row r="31" spans="1:27" s="2" customFormat="1" x14ac:dyDescent="0.2">
      <c r="A31" s="44" t="s">
        <v>8</v>
      </c>
      <c r="B31" s="42"/>
      <c r="C31" s="42"/>
      <c r="D31" s="42"/>
      <c r="E31" s="8">
        <f>SUM(B31:D31)</f>
        <v>0</v>
      </c>
      <c r="F31"/>
      <c r="G31" s="44" t="s">
        <v>8</v>
      </c>
      <c r="H31" s="42"/>
      <c r="I31" s="42"/>
      <c r="J31" s="42"/>
      <c r="K31" s="8">
        <f t="shared" si="17"/>
        <v>0</v>
      </c>
      <c r="L31"/>
      <c r="M31" s="44" t="s">
        <v>8</v>
      </c>
      <c r="N31" s="37"/>
      <c r="O31" s="37"/>
      <c r="P31" s="37"/>
      <c r="Q31" s="95"/>
      <c r="R31"/>
      <c r="S31" s="44" t="s">
        <v>8</v>
      </c>
      <c r="T31" s="37"/>
      <c r="U31" s="37"/>
      <c r="V31" s="37"/>
      <c r="W31" s="95"/>
      <c r="Y31"/>
      <c r="AA31" s="2" t="s">
        <v>91</v>
      </c>
    </row>
    <row r="32" spans="1:27" x14ac:dyDescent="0.2">
      <c r="A32" s="44" t="s">
        <v>9</v>
      </c>
      <c r="B32" s="42"/>
      <c r="C32" s="42"/>
      <c r="D32" s="42"/>
      <c r="E32" s="8">
        <f t="shared" ref="E32:E35" si="26">SUM(B32:D32)</f>
        <v>0</v>
      </c>
      <c r="G32" s="44" t="s">
        <v>9</v>
      </c>
      <c r="H32" s="42"/>
      <c r="I32" s="42">
        <v>1</v>
      </c>
      <c r="J32" s="42"/>
      <c r="K32" s="8">
        <f t="shared" si="17"/>
        <v>1</v>
      </c>
      <c r="M32" s="44" t="s">
        <v>9</v>
      </c>
      <c r="N32" s="37"/>
      <c r="O32" s="37"/>
      <c r="P32" s="37"/>
      <c r="Q32" s="95"/>
      <c r="S32" s="44" t="s">
        <v>9</v>
      </c>
      <c r="T32" s="37"/>
      <c r="U32" s="37"/>
      <c r="V32" s="37"/>
      <c r="W32" s="95"/>
    </row>
    <row r="33" spans="1:25" x14ac:dyDescent="0.2">
      <c r="A33" s="44" t="s">
        <v>10</v>
      </c>
      <c r="B33" s="42"/>
      <c r="C33" s="42"/>
      <c r="D33" s="42"/>
      <c r="E33" s="8">
        <f t="shared" si="26"/>
        <v>0</v>
      </c>
      <c r="G33" s="44" t="s">
        <v>10</v>
      </c>
      <c r="H33" s="42"/>
      <c r="I33" s="42"/>
      <c r="J33" s="42"/>
      <c r="K33" s="8">
        <f t="shared" si="17"/>
        <v>0</v>
      </c>
      <c r="M33" s="44" t="s">
        <v>10</v>
      </c>
      <c r="N33" s="37"/>
      <c r="O33" s="37"/>
      <c r="P33" s="37"/>
      <c r="Q33" s="95"/>
      <c r="S33" s="44" t="s">
        <v>10</v>
      </c>
      <c r="T33" s="37"/>
      <c r="U33" s="37"/>
      <c r="V33" s="37"/>
      <c r="W33" s="95"/>
      <c r="Y33" s="2"/>
    </row>
    <row r="34" spans="1:25" x14ac:dyDescent="0.2">
      <c r="A34" s="44" t="s">
        <v>45</v>
      </c>
      <c r="B34" s="42"/>
      <c r="C34" s="42"/>
      <c r="D34" s="42"/>
      <c r="E34" s="8">
        <f t="shared" si="26"/>
        <v>0</v>
      </c>
      <c r="G34" s="44" t="s">
        <v>45</v>
      </c>
      <c r="H34" s="42"/>
      <c r="I34" s="42"/>
      <c r="J34" s="42"/>
      <c r="K34" s="8">
        <f t="shared" si="17"/>
        <v>0</v>
      </c>
      <c r="M34" s="44" t="s">
        <v>45</v>
      </c>
      <c r="N34" s="37"/>
      <c r="O34" s="37"/>
      <c r="P34" s="37"/>
      <c r="Q34" s="95"/>
      <c r="S34" s="44" t="s">
        <v>45</v>
      </c>
      <c r="T34" s="37"/>
      <c r="U34" s="37"/>
      <c r="V34" s="37"/>
      <c r="W34" s="95"/>
    </row>
    <row r="35" spans="1:25" ht="13.5" thickBot="1" x14ac:dyDescent="0.25">
      <c r="A35" s="45" t="s">
        <v>14</v>
      </c>
      <c r="B35" s="66"/>
      <c r="C35" s="66"/>
      <c r="D35" s="66"/>
      <c r="E35" s="8">
        <f t="shared" si="26"/>
        <v>0</v>
      </c>
      <c r="G35" s="45" t="s">
        <v>14</v>
      </c>
      <c r="H35" s="66"/>
      <c r="I35" s="66"/>
      <c r="J35" s="66"/>
      <c r="K35" s="8">
        <f t="shared" si="17"/>
        <v>0</v>
      </c>
      <c r="M35" s="45" t="s">
        <v>14</v>
      </c>
      <c r="N35" s="37"/>
      <c r="O35" s="37"/>
      <c r="P35" s="37"/>
      <c r="Q35" s="95"/>
      <c r="S35" s="45" t="s">
        <v>14</v>
      </c>
      <c r="T35" s="37"/>
      <c r="U35" s="37"/>
      <c r="V35" s="37"/>
      <c r="W35" s="95"/>
    </row>
    <row r="36" spans="1:25" ht="13.5" thickBot="1" x14ac:dyDescent="0.25">
      <c r="A36" s="46" t="s">
        <v>18</v>
      </c>
      <c r="B36" s="10">
        <f>SUM(B24:B35)</f>
        <v>177</v>
      </c>
      <c r="C36" s="10">
        <f>SUM(C24:C35)</f>
        <v>2899</v>
      </c>
      <c r="D36" s="10">
        <f>SUM(D24:D35)</f>
        <v>1617</v>
      </c>
      <c r="E36" s="10">
        <f>SUM(E24:E35)</f>
        <v>4693</v>
      </c>
      <c r="F36" s="2"/>
      <c r="G36" s="46" t="s">
        <v>12</v>
      </c>
      <c r="H36" s="10">
        <f>SUM(H24:H35)</f>
        <v>241</v>
      </c>
      <c r="I36" s="10">
        <f>SUM(I24:I35)</f>
        <v>2944</v>
      </c>
      <c r="J36" s="10">
        <f>SUM(J24:J35)</f>
        <v>1474</v>
      </c>
      <c r="K36" s="10">
        <f>SUM(K24:K35)</f>
        <v>4659</v>
      </c>
      <c r="L36" s="2"/>
      <c r="M36" s="46" t="s">
        <v>18</v>
      </c>
      <c r="N36" s="25">
        <f t="shared" si="18"/>
        <v>3.7715746857021095</v>
      </c>
      <c r="O36" s="25">
        <f t="shared" si="19"/>
        <v>61.772853185595565</v>
      </c>
      <c r="P36" s="25">
        <f t="shared" si="20"/>
        <v>34.455572128702322</v>
      </c>
      <c r="Q36" s="33">
        <f>SUM(N36:P36)</f>
        <v>100</v>
      </c>
      <c r="R36" s="2"/>
      <c r="S36" s="46" t="s">
        <v>12</v>
      </c>
      <c r="T36" s="25">
        <f t="shared" si="22"/>
        <v>5.1727838591972519</v>
      </c>
      <c r="U36" s="25">
        <f t="shared" si="23"/>
        <v>63.189525649280959</v>
      </c>
      <c r="V36" s="25">
        <f t="shared" si="24"/>
        <v>31.637690491521784</v>
      </c>
      <c r="W36" s="26">
        <f t="shared" si="25"/>
        <v>99.999999999999986</v>
      </c>
    </row>
    <row r="37" spans="1:25" x14ac:dyDescent="0.2">
      <c r="A37" s="5"/>
      <c r="B37" s="3"/>
      <c r="C37" s="3"/>
      <c r="D37" s="3"/>
      <c r="E37" s="3"/>
      <c r="G37" s="5"/>
      <c r="H37" s="3"/>
      <c r="I37" s="3"/>
      <c r="J37" s="3"/>
      <c r="K37" s="3"/>
      <c r="M37" s="5"/>
      <c r="N37" s="3"/>
      <c r="O37" s="3"/>
      <c r="P37" s="3"/>
      <c r="Q37" s="3"/>
      <c r="S37" s="5"/>
      <c r="T37" s="3"/>
      <c r="U37" s="3"/>
      <c r="V37" s="3"/>
      <c r="W37" s="3"/>
    </row>
    <row r="38" spans="1:25" x14ac:dyDescent="0.2">
      <c r="A38" s="57" t="s">
        <v>21</v>
      </c>
      <c r="B38" s="62" t="s">
        <v>23</v>
      </c>
      <c r="C38" s="62" t="s">
        <v>23</v>
      </c>
      <c r="D38" s="62" t="s">
        <v>23</v>
      </c>
      <c r="E38" s="62" t="s">
        <v>23</v>
      </c>
      <c r="G38" s="57" t="s">
        <v>21</v>
      </c>
      <c r="H38" s="58" t="s">
        <v>23</v>
      </c>
      <c r="I38" s="58" t="s">
        <v>23</v>
      </c>
      <c r="J38" s="58" t="s">
        <v>23</v>
      </c>
      <c r="K38" s="58" t="s">
        <v>23</v>
      </c>
      <c r="M38" s="51" t="s">
        <v>21</v>
      </c>
      <c r="N38" s="30" t="s">
        <v>36</v>
      </c>
      <c r="O38" s="30" t="s">
        <v>36</v>
      </c>
      <c r="P38" s="30" t="s">
        <v>36</v>
      </c>
      <c r="Q38" s="30" t="s">
        <v>36</v>
      </c>
      <c r="S38" s="51" t="s">
        <v>21</v>
      </c>
      <c r="T38" s="30" t="s">
        <v>36</v>
      </c>
      <c r="U38" s="30" t="s">
        <v>36</v>
      </c>
      <c r="V38" s="30" t="s">
        <v>36</v>
      </c>
      <c r="W38" s="30" t="s">
        <v>36</v>
      </c>
    </row>
    <row r="39" spans="1:25" x14ac:dyDescent="0.2">
      <c r="A39" s="44" t="s">
        <v>6</v>
      </c>
      <c r="B39" s="42"/>
      <c r="C39" s="42"/>
      <c r="D39" s="42"/>
      <c r="E39" s="8">
        <f>SUM(B39:D39)</f>
        <v>0</v>
      </c>
      <c r="G39" s="44" t="s">
        <v>6</v>
      </c>
      <c r="H39" s="42"/>
      <c r="I39" s="42"/>
      <c r="J39" s="42"/>
      <c r="K39" s="8">
        <f>SUM(H39:J39)</f>
        <v>0</v>
      </c>
      <c r="M39" s="44" t="s">
        <v>6</v>
      </c>
      <c r="N39" s="8"/>
      <c r="O39" s="8"/>
      <c r="P39" s="8"/>
      <c r="Q39" s="8"/>
      <c r="S39" s="44" t="s">
        <v>6</v>
      </c>
      <c r="T39" s="9"/>
      <c r="U39" s="9"/>
      <c r="V39" s="9"/>
      <c r="W39" s="9"/>
    </row>
    <row r="40" spans="1:25" ht="13.5" thickBot="1" x14ac:dyDescent="0.25">
      <c r="A40" s="45" t="s">
        <v>14</v>
      </c>
      <c r="B40" s="66"/>
      <c r="C40" s="66">
        <v>1</v>
      </c>
      <c r="D40" s="66"/>
      <c r="E40" s="8">
        <f>SUM(B40:D40)</f>
        <v>1</v>
      </c>
      <c r="G40" s="45" t="s">
        <v>14</v>
      </c>
      <c r="H40" s="66"/>
      <c r="I40" s="66">
        <v>1</v>
      </c>
      <c r="J40" s="66"/>
      <c r="K40" s="8">
        <f>SUM(H40:J40)</f>
        <v>1</v>
      </c>
      <c r="M40" s="45" t="s">
        <v>14</v>
      </c>
      <c r="N40" s="8">
        <f>(B40/$E40%)</f>
        <v>0</v>
      </c>
      <c r="O40" s="8">
        <f>(C40/$E40%)</f>
        <v>100</v>
      </c>
      <c r="P40" s="8">
        <f t="shared" ref="P40" si="27">(D40/$E40%)</f>
        <v>0</v>
      </c>
      <c r="Q40" s="8">
        <f>SUM(N40:P40)</f>
        <v>100</v>
      </c>
      <c r="S40" s="45" t="s">
        <v>14</v>
      </c>
      <c r="T40" s="9">
        <f t="shared" ref="T40:W40" si="28">SUM(H40/$K40%)</f>
        <v>0</v>
      </c>
      <c r="U40" s="9">
        <f>SUM(I40/$K40%)</f>
        <v>100</v>
      </c>
      <c r="V40" s="9">
        <f t="shared" si="28"/>
        <v>0</v>
      </c>
      <c r="W40" s="9">
        <f t="shared" si="28"/>
        <v>100</v>
      </c>
    </row>
    <row r="41" spans="1:25" ht="13.5" thickBot="1" x14ac:dyDescent="0.25">
      <c r="A41" s="46" t="s">
        <v>22</v>
      </c>
      <c r="B41" s="10">
        <f>SUM(B39:B40)</f>
        <v>0</v>
      </c>
      <c r="C41" s="10">
        <f t="shared" ref="C41:E41" si="29">SUM(C39:C40)</f>
        <v>1</v>
      </c>
      <c r="D41" s="10">
        <f t="shared" si="29"/>
        <v>0</v>
      </c>
      <c r="E41" s="10">
        <f t="shared" si="29"/>
        <v>1</v>
      </c>
      <c r="G41" s="46" t="s">
        <v>11</v>
      </c>
      <c r="H41" s="10">
        <f>SUM(H39:H40)</f>
        <v>0</v>
      </c>
      <c r="I41" s="10">
        <f t="shared" ref="I41:K41" si="30">SUM(I39:I40)</f>
        <v>1</v>
      </c>
      <c r="J41" s="10">
        <f t="shared" si="30"/>
        <v>0</v>
      </c>
      <c r="K41" s="10">
        <f t="shared" si="30"/>
        <v>1</v>
      </c>
      <c r="M41" s="46" t="s">
        <v>22</v>
      </c>
      <c r="N41" s="24">
        <f>(B41/$E41%)</f>
        <v>0</v>
      </c>
      <c r="O41" s="24">
        <f t="shared" ref="O41" si="31">(C41/$E41%)</f>
        <v>100</v>
      </c>
      <c r="P41" s="24">
        <f t="shared" ref="P41" si="32">(D41/$E41%)</f>
        <v>0</v>
      </c>
      <c r="Q41" s="23">
        <f t="shared" ref="Q41" si="33">SUM(N41:P41)</f>
        <v>100</v>
      </c>
      <c r="S41" s="46" t="s">
        <v>11</v>
      </c>
      <c r="T41" s="27">
        <f>SUM(N41/$Q41%)</f>
        <v>0</v>
      </c>
      <c r="U41" s="27">
        <f>SUM(O41/$Q41%)</f>
        <v>100</v>
      </c>
      <c r="V41" s="27">
        <f>SUM(P41/$Q41%)</f>
        <v>0</v>
      </c>
      <c r="W41" s="26">
        <f>SUM(T41:V41)</f>
        <v>100</v>
      </c>
    </row>
    <row r="42" spans="1:25" ht="13.5" thickBot="1" x14ac:dyDescent="0.25">
      <c r="A42" s="5"/>
      <c r="B42" s="3"/>
      <c r="C42" s="3"/>
      <c r="D42" s="3"/>
      <c r="E42" s="3"/>
      <c r="G42" s="5"/>
      <c r="H42" s="3"/>
      <c r="I42" s="3"/>
      <c r="J42" s="3"/>
      <c r="K42" s="3"/>
      <c r="M42" s="5"/>
      <c r="N42" s="3"/>
      <c r="O42" s="3"/>
      <c r="P42" s="3"/>
      <c r="Q42" s="3"/>
    </row>
    <row r="43" spans="1:25" s="35" customFormat="1" ht="13.5" thickBot="1" x14ac:dyDescent="0.25">
      <c r="A43" s="63" t="s">
        <v>15</v>
      </c>
      <c r="B43" s="64">
        <f>SUM(B21,B36,B41)</f>
        <v>244</v>
      </c>
      <c r="C43" s="64">
        <f>SUM(C21,C36,C41)</f>
        <v>3587</v>
      </c>
      <c r="D43" s="64">
        <f>SUM(D21,D36,D41)</f>
        <v>1951</v>
      </c>
      <c r="E43" s="65">
        <f>SUM(E21,E36,E41)</f>
        <v>5782</v>
      </c>
      <c r="F43"/>
      <c r="G43" s="63" t="s">
        <v>15</v>
      </c>
      <c r="H43" s="64">
        <f>SUM(H21,H36,H41)</f>
        <v>348</v>
      </c>
      <c r="I43" s="64">
        <f>SUM(I21,I36,I41)</f>
        <v>3756</v>
      </c>
      <c r="J43" s="64">
        <f>SUM(J21,J36,J41)</f>
        <v>1770</v>
      </c>
      <c r="K43" s="65">
        <f>SUM(K21,K36,K41)</f>
        <v>5874</v>
      </c>
      <c r="L43"/>
      <c r="M43" s="52" t="s">
        <v>15</v>
      </c>
      <c r="N43" s="31">
        <f>(B43/$E43%)</f>
        <v>4.2199930819785543</v>
      </c>
      <c r="O43" s="31">
        <f t="shared" ref="O43:P43" si="34">(C43/$E43%)</f>
        <v>62.037357315807675</v>
      </c>
      <c r="P43" s="31">
        <f t="shared" si="34"/>
        <v>33.742649602213767</v>
      </c>
      <c r="Q43" s="32">
        <f>SUM(N43:P43)</f>
        <v>100</v>
      </c>
      <c r="R43"/>
      <c r="S43" s="52" t="s">
        <v>15</v>
      </c>
      <c r="T43" s="31">
        <f>(H43/$K43%)</f>
        <v>5.9244126659856997</v>
      </c>
      <c r="U43" s="31">
        <f>(I43/$K43%)</f>
        <v>63.942798774259444</v>
      </c>
      <c r="V43" s="31">
        <f>(J43/$K43%)</f>
        <v>30.13278855975485</v>
      </c>
      <c r="W43" s="32">
        <f>SUM(T43:V43)</f>
        <v>100</v>
      </c>
    </row>
    <row r="48" spans="1:25" ht="25.5" x14ac:dyDescent="0.2">
      <c r="A48" s="55" t="s">
        <v>94</v>
      </c>
      <c r="B48" s="56" t="s">
        <v>41</v>
      </c>
      <c r="C48" s="56" t="s">
        <v>46</v>
      </c>
      <c r="D48" s="56" t="s">
        <v>47</v>
      </c>
      <c r="E48" s="56" t="s">
        <v>16</v>
      </c>
      <c r="F48" s="35"/>
      <c r="G48" s="55" t="s">
        <v>93</v>
      </c>
      <c r="H48" s="56" t="s">
        <v>41</v>
      </c>
      <c r="I48" s="56" t="s">
        <v>46</v>
      </c>
      <c r="J48" s="56" t="s">
        <v>47</v>
      </c>
      <c r="K48" s="56" t="s">
        <v>16</v>
      </c>
      <c r="L48" s="35"/>
      <c r="M48" s="28" t="s">
        <v>83</v>
      </c>
      <c r="N48" s="29" t="s">
        <v>41</v>
      </c>
      <c r="O48" s="29" t="s">
        <v>46</v>
      </c>
      <c r="P48" s="29" t="s">
        <v>47</v>
      </c>
      <c r="Q48" s="29" t="s">
        <v>16</v>
      </c>
      <c r="R48" s="35"/>
      <c r="S48" s="28" t="s">
        <v>93</v>
      </c>
      <c r="T48" s="29" t="s">
        <v>41</v>
      </c>
      <c r="U48" s="29" t="s">
        <v>46</v>
      </c>
      <c r="V48" s="29" t="s">
        <v>47</v>
      </c>
      <c r="W48" s="29" t="s">
        <v>16</v>
      </c>
    </row>
    <row r="49" spans="1:23" x14ac:dyDescent="0.2">
      <c r="A49" s="48" t="s">
        <v>0</v>
      </c>
      <c r="B49" s="95">
        <f t="shared" ref="B49:D58" si="35">(B9+B24)</f>
        <v>6</v>
      </c>
      <c r="C49" s="95">
        <f t="shared" si="35"/>
        <v>84</v>
      </c>
      <c r="D49" s="95">
        <f t="shared" si="35"/>
        <v>40</v>
      </c>
      <c r="E49" s="8">
        <f t="shared" ref="E49:E60" si="36">SUM(B49:D49)</f>
        <v>130</v>
      </c>
      <c r="G49" s="48" t="s">
        <v>0</v>
      </c>
      <c r="H49" s="96">
        <f t="shared" ref="H49:J58" si="37">SUM(H9,H24)</f>
        <v>6</v>
      </c>
      <c r="I49" s="96">
        <f t="shared" si="37"/>
        <v>73</v>
      </c>
      <c r="J49" s="96">
        <f t="shared" si="37"/>
        <v>29</v>
      </c>
      <c r="K49" s="84">
        <f>SUM(H49:J49)</f>
        <v>108</v>
      </c>
      <c r="M49" s="48" t="s">
        <v>0</v>
      </c>
      <c r="N49" s="21">
        <f t="shared" ref="N49:N60" si="38">(B49/E49%)</f>
        <v>4.615384615384615</v>
      </c>
      <c r="O49" s="21">
        <f t="shared" ref="O49:O61" si="39">(C49/E49%)</f>
        <v>64.615384615384613</v>
      </c>
      <c r="P49" s="21">
        <f t="shared" ref="P49:P61" si="40">(D49/E49%)</f>
        <v>30.769230769230766</v>
      </c>
      <c r="Q49" s="21">
        <f t="shared" ref="Q49:Q61" si="41">SUM(N49:P49)</f>
        <v>100</v>
      </c>
      <c r="S49" s="48" t="s">
        <v>0</v>
      </c>
      <c r="T49" s="21">
        <f t="shared" ref="T49:T61" si="42">(H49/K49%)</f>
        <v>5.5555555555555554</v>
      </c>
      <c r="U49" s="21">
        <f t="shared" ref="U49:U61" si="43">(I49/K49%)</f>
        <v>67.592592592592595</v>
      </c>
      <c r="V49" s="21">
        <f t="shared" ref="V49:V61" si="44">(J49/K49%)</f>
        <v>26.851851851851851</v>
      </c>
      <c r="W49" s="21">
        <f t="shared" ref="W49:W61" si="45">SUM(T49:V49)</f>
        <v>100</v>
      </c>
    </row>
    <row r="50" spans="1:23" x14ac:dyDescent="0.2">
      <c r="A50" s="44" t="s">
        <v>1</v>
      </c>
      <c r="B50" s="95">
        <f t="shared" si="35"/>
        <v>54</v>
      </c>
      <c r="C50" s="95">
        <f t="shared" si="35"/>
        <v>696</v>
      </c>
      <c r="D50" s="95">
        <f t="shared" si="35"/>
        <v>369</v>
      </c>
      <c r="E50" s="8">
        <f t="shared" si="36"/>
        <v>1119</v>
      </c>
      <c r="G50" s="44" t="s">
        <v>1</v>
      </c>
      <c r="H50" s="96">
        <f t="shared" si="37"/>
        <v>99</v>
      </c>
      <c r="I50" s="96">
        <f t="shared" si="37"/>
        <v>858</v>
      </c>
      <c r="J50" s="96">
        <f t="shared" si="37"/>
        <v>290</v>
      </c>
      <c r="K50" s="84">
        <f t="shared" ref="K50:K59" si="46">SUM(H50:J50)</f>
        <v>1247</v>
      </c>
      <c r="M50" s="44" t="s">
        <v>1</v>
      </c>
      <c r="N50" s="21">
        <f t="shared" si="38"/>
        <v>4.8257372654155501</v>
      </c>
      <c r="O50" s="21">
        <f t="shared" si="39"/>
        <v>62.198391420911534</v>
      </c>
      <c r="P50" s="21">
        <f t="shared" si="40"/>
        <v>32.975871313672926</v>
      </c>
      <c r="Q50" s="21">
        <f t="shared" si="41"/>
        <v>100.00000000000001</v>
      </c>
      <c r="S50" s="44" t="s">
        <v>1</v>
      </c>
      <c r="T50" s="21">
        <f t="shared" si="42"/>
        <v>7.939053728949478</v>
      </c>
      <c r="U50" s="21">
        <f t="shared" si="43"/>
        <v>68.805132317562141</v>
      </c>
      <c r="V50" s="21">
        <f t="shared" si="44"/>
        <v>23.255813953488371</v>
      </c>
      <c r="W50" s="21">
        <f t="shared" si="45"/>
        <v>99.999999999999986</v>
      </c>
    </row>
    <row r="51" spans="1:23" x14ac:dyDescent="0.2">
      <c r="A51" s="44" t="s">
        <v>2</v>
      </c>
      <c r="B51" s="95">
        <f t="shared" si="35"/>
        <v>53</v>
      </c>
      <c r="C51" s="95">
        <f t="shared" si="35"/>
        <v>784</v>
      </c>
      <c r="D51" s="95">
        <f t="shared" si="35"/>
        <v>352</v>
      </c>
      <c r="E51" s="8">
        <f t="shared" si="36"/>
        <v>1189</v>
      </c>
      <c r="G51" s="44" t="s">
        <v>2</v>
      </c>
      <c r="H51" s="96">
        <f t="shared" si="37"/>
        <v>50</v>
      </c>
      <c r="I51" s="96">
        <f t="shared" si="37"/>
        <v>673</v>
      </c>
      <c r="J51" s="96">
        <f t="shared" si="37"/>
        <v>327</v>
      </c>
      <c r="K51" s="84">
        <f t="shared" si="46"/>
        <v>1050</v>
      </c>
      <c r="M51" s="44" t="s">
        <v>2</v>
      </c>
      <c r="N51" s="21">
        <f t="shared" si="38"/>
        <v>4.4575273338940287</v>
      </c>
      <c r="O51" s="21">
        <f t="shared" si="39"/>
        <v>65.937762825904116</v>
      </c>
      <c r="P51" s="21">
        <f t="shared" si="40"/>
        <v>29.604709840201849</v>
      </c>
      <c r="Q51" s="21">
        <f t="shared" si="41"/>
        <v>100</v>
      </c>
      <c r="S51" s="44" t="s">
        <v>2</v>
      </c>
      <c r="T51" s="21">
        <f t="shared" si="42"/>
        <v>4.7619047619047619</v>
      </c>
      <c r="U51" s="21">
        <f t="shared" si="43"/>
        <v>64.095238095238102</v>
      </c>
      <c r="V51" s="21">
        <f t="shared" si="44"/>
        <v>31.142857142857142</v>
      </c>
      <c r="W51" s="21">
        <f t="shared" si="45"/>
        <v>100</v>
      </c>
    </row>
    <row r="52" spans="1:23" x14ac:dyDescent="0.2">
      <c r="A52" s="44" t="s">
        <v>3</v>
      </c>
      <c r="B52" s="95">
        <f t="shared" si="35"/>
        <v>52</v>
      </c>
      <c r="C52" s="95">
        <f t="shared" si="35"/>
        <v>847</v>
      </c>
      <c r="D52" s="95">
        <f t="shared" si="35"/>
        <v>454</v>
      </c>
      <c r="E52" s="8">
        <f t="shared" si="36"/>
        <v>1353</v>
      </c>
      <c r="G52" s="44" t="s">
        <v>3</v>
      </c>
      <c r="H52" s="96">
        <f t="shared" si="37"/>
        <v>79</v>
      </c>
      <c r="I52" s="96">
        <f t="shared" si="37"/>
        <v>872</v>
      </c>
      <c r="J52" s="96">
        <f t="shared" si="37"/>
        <v>432</v>
      </c>
      <c r="K52" s="84">
        <f t="shared" si="46"/>
        <v>1383</v>
      </c>
      <c r="M52" s="44" t="s">
        <v>3</v>
      </c>
      <c r="N52" s="21">
        <f t="shared" si="38"/>
        <v>3.8433111603843315</v>
      </c>
      <c r="O52" s="21">
        <f t="shared" si="39"/>
        <v>62.601626016260163</v>
      </c>
      <c r="P52" s="21">
        <f t="shared" si="40"/>
        <v>33.555062823355506</v>
      </c>
      <c r="Q52" s="21">
        <f t="shared" si="41"/>
        <v>100</v>
      </c>
      <c r="S52" s="44" t="s">
        <v>3</v>
      </c>
      <c r="T52" s="21">
        <f t="shared" si="42"/>
        <v>5.7122198120028926</v>
      </c>
      <c r="U52" s="21">
        <f t="shared" si="43"/>
        <v>63.051337671728128</v>
      </c>
      <c r="V52" s="21">
        <f t="shared" si="44"/>
        <v>31.23644251626898</v>
      </c>
      <c r="W52" s="21">
        <f t="shared" si="45"/>
        <v>100</v>
      </c>
    </row>
    <row r="53" spans="1:23" x14ac:dyDescent="0.2">
      <c r="A53" s="44" t="s">
        <v>4</v>
      </c>
      <c r="B53" s="95">
        <f t="shared" si="35"/>
        <v>46</v>
      </c>
      <c r="C53" s="95">
        <f t="shared" si="35"/>
        <v>857</v>
      </c>
      <c r="D53" s="95">
        <f t="shared" si="35"/>
        <v>504</v>
      </c>
      <c r="E53" s="8">
        <f t="shared" si="36"/>
        <v>1407</v>
      </c>
      <c r="G53" s="44" t="s">
        <v>4</v>
      </c>
      <c r="H53" s="96">
        <f t="shared" si="37"/>
        <v>59</v>
      </c>
      <c r="I53" s="96">
        <f t="shared" si="37"/>
        <v>861</v>
      </c>
      <c r="J53" s="96">
        <f t="shared" si="37"/>
        <v>459</v>
      </c>
      <c r="K53" s="84">
        <f t="shared" si="46"/>
        <v>1379</v>
      </c>
      <c r="M53" s="44" t="s">
        <v>4</v>
      </c>
      <c r="N53" s="21">
        <f t="shared" si="38"/>
        <v>3.2693674484719262</v>
      </c>
      <c r="O53" s="21">
        <f t="shared" si="39"/>
        <v>60.909737029140011</v>
      </c>
      <c r="P53" s="21">
        <f t="shared" si="40"/>
        <v>35.820895522388057</v>
      </c>
      <c r="Q53" s="21">
        <f t="shared" si="41"/>
        <v>100</v>
      </c>
      <c r="S53" s="44" t="s">
        <v>4</v>
      </c>
      <c r="T53" s="21">
        <f t="shared" si="42"/>
        <v>4.2784626540971722</v>
      </c>
      <c r="U53" s="21">
        <f t="shared" si="43"/>
        <v>62.436548223350258</v>
      </c>
      <c r="V53" s="21">
        <f t="shared" si="44"/>
        <v>33.284989122552574</v>
      </c>
      <c r="W53" s="21">
        <f t="shared" si="45"/>
        <v>100</v>
      </c>
    </row>
    <row r="54" spans="1:23" x14ac:dyDescent="0.2">
      <c r="A54" s="44" t="s">
        <v>5</v>
      </c>
      <c r="B54" s="95">
        <f t="shared" si="35"/>
        <v>22</v>
      </c>
      <c r="C54" s="95">
        <f t="shared" si="35"/>
        <v>213</v>
      </c>
      <c r="D54" s="95">
        <f t="shared" si="35"/>
        <v>169</v>
      </c>
      <c r="E54" s="8">
        <f t="shared" si="36"/>
        <v>404</v>
      </c>
      <c r="G54" s="44" t="s">
        <v>5</v>
      </c>
      <c r="H54" s="96">
        <f t="shared" si="37"/>
        <v>39</v>
      </c>
      <c r="I54" s="96">
        <f t="shared" si="37"/>
        <v>285</v>
      </c>
      <c r="J54" s="96">
        <f t="shared" si="37"/>
        <v>174</v>
      </c>
      <c r="K54" s="84">
        <f>SUM(H54:J54)</f>
        <v>498</v>
      </c>
      <c r="M54" s="44" t="s">
        <v>5</v>
      </c>
      <c r="N54" s="21">
        <f t="shared" si="38"/>
        <v>5.4455445544554459</v>
      </c>
      <c r="O54" s="21">
        <f t="shared" si="39"/>
        <v>52.722772277227719</v>
      </c>
      <c r="P54" s="21">
        <f t="shared" si="40"/>
        <v>41.831683168316829</v>
      </c>
      <c r="Q54" s="21">
        <f t="shared" si="41"/>
        <v>100</v>
      </c>
      <c r="S54" s="44" t="s">
        <v>5</v>
      </c>
      <c r="T54" s="21">
        <f t="shared" si="42"/>
        <v>7.831325301204819</v>
      </c>
      <c r="U54" s="21">
        <f t="shared" si="43"/>
        <v>57.2289156626506</v>
      </c>
      <c r="V54" s="21">
        <f t="shared" si="44"/>
        <v>34.939759036144572</v>
      </c>
      <c r="W54" s="21">
        <f t="shared" si="45"/>
        <v>100</v>
      </c>
    </row>
    <row r="55" spans="1:23" x14ac:dyDescent="0.2">
      <c r="A55" s="44" t="s">
        <v>7</v>
      </c>
      <c r="B55" s="95">
        <f t="shared" si="35"/>
        <v>9</v>
      </c>
      <c r="C55" s="95">
        <f t="shared" si="35"/>
        <v>52</v>
      </c>
      <c r="D55" s="95">
        <f t="shared" si="35"/>
        <v>30</v>
      </c>
      <c r="E55" s="8">
        <f t="shared" si="36"/>
        <v>91</v>
      </c>
      <c r="G55" s="44" t="s">
        <v>7</v>
      </c>
      <c r="H55" s="96">
        <f t="shared" si="37"/>
        <v>9</v>
      </c>
      <c r="I55" s="96">
        <f t="shared" si="37"/>
        <v>60</v>
      </c>
      <c r="J55" s="96">
        <f t="shared" si="37"/>
        <v>23</v>
      </c>
      <c r="K55" s="84">
        <f t="shared" si="46"/>
        <v>92</v>
      </c>
      <c r="M55" s="44" t="s">
        <v>7</v>
      </c>
      <c r="N55" s="21">
        <f t="shared" si="38"/>
        <v>9.8901098901098905</v>
      </c>
      <c r="O55" s="21">
        <f t="shared" si="39"/>
        <v>57.142857142857139</v>
      </c>
      <c r="P55" s="21">
        <f t="shared" si="40"/>
        <v>32.967032967032964</v>
      </c>
      <c r="Q55" s="21">
        <f t="shared" si="41"/>
        <v>100</v>
      </c>
      <c r="S55" s="44" t="s">
        <v>7</v>
      </c>
      <c r="T55" s="21">
        <f t="shared" si="42"/>
        <v>9.7826086956521738</v>
      </c>
      <c r="U55" s="21">
        <f t="shared" si="43"/>
        <v>65.217391304347828</v>
      </c>
      <c r="V55" s="21">
        <f t="shared" si="44"/>
        <v>25</v>
      </c>
      <c r="W55" s="21">
        <f t="shared" si="45"/>
        <v>100</v>
      </c>
    </row>
    <row r="56" spans="1:23" x14ac:dyDescent="0.2">
      <c r="A56" s="44" t="s">
        <v>8</v>
      </c>
      <c r="B56" s="95">
        <f t="shared" si="35"/>
        <v>2</v>
      </c>
      <c r="C56" s="95">
        <f t="shared" si="35"/>
        <v>21</v>
      </c>
      <c r="D56" s="95">
        <f t="shared" si="35"/>
        <v>19</v>
      </c>
      <c r="E56" s="8">
        <f t="shared" si="36"/>
        <v>42</v>
      </c>
      <c r="G56" s="44" t="s">
        <v>8</v>
      </c>
      <c r="H56" s="96">
        <f t="shared" si="37"/>
        <v>3</v>
      </c>
      <c r="I56" s="96">
        <f t="shared" si="37"/>
        <v>28</v>
      </c>
      <c r="J56" s="96">
        <f t="shared" si="37"/>
        <v>19</v>
      </c>
      <c r="K56" s="84">
        <f t="shared" si="46"/>
        <v>50</v>
      </c>
      <c r="M56" s="44" t="s">
        <v>8</v>
      </c>
      <c r="N56" s="21">
        <f t="shared" si="38"/>
        <v>4.7619047619047619</v>
      </c>
      <c r="O56" s="21">
        <f t="shared" si="39"/>
        <v>50</v>
      </c>
      <c r="P56" s="21">
        <f t="shared" si="40"/>
        <v>45.238095238095241</v>
      </c>
      <c r="Q56" s="21">
        <f t="shared" si="41"/>
        <v>100</v>
      </c>
      <c r="S56" s="44" t="s">
        <v>8</v>
      </c>
      <c r="T56" s="21">
        <f t="shared" si="42"/>
        <v>6</v>
      </c>
      <c r="U56" s="21">
        <f t="shared" si="43"/>
        <v>56</v>
      </c>
      <c r="V56" s="21">
        <f t="shared" si="44"/>
        <v>38</v>
      </c>
      <c r="W56" s="21">
        <f t="shared" si="45"/>
        <v>100</v>
      </c>
    </row>
    <row r="57" spans="1:23" x14ac:dyDescent="0.2">
      <c r="A57" s="44" t="s">
        <v>9</v>
      </c>
      <c r="B57" s="95">
        <f t="shared" si="35"/>
        <v>0</v>
      </c>
      <c r="C57" s="95">
        <f t="shared" si="35"/>
        <v>14</v>
      </c>
      <c r="D57" s="95">
        <f t="shared" si="35"/>
        <v>8</v>
      </c>
      <c r="E57" s="8">
        <f t="shared" si="36"/>
        <v>22</v>
      </c>
      <c r="G57" s="44" t="s">
        <v>9</v>
      </c>
      <c r="H57" s="96">
        <f t="shared" si="37"/>
        <v>2</v>
      </c>
      <c r="I57" s="96">
        <f t="shared" si="37"/>
        <v>23</v>
      </c>
      <c r="J57" s="96">
        <f t="shared" si="37"/>
        <v>11</v>
      </c>
      <c r="K57" s="84">
        <f t="shared" si="46"/>
        <v>36</v>
      </c>
      <c r="M57" s="44" t="s">
        <v>9</v>
      </c>
      <c r="N57" s="21">
        <f t="shared" si="38"/>
        <v>0</v>
      </c>
      <c r="O57" s="21">
        <f t="shared" si="39"/>
        <v>63.636363636363633</v>
      </c>
      <c r="P57" s="21">
        <f t="shared" si="40"/>
        <v>36.363636363636367</v>
      </c>
      <c r="Q57" s="21">
        <f t="shared" si="41"/>
        <v>100</v>
      </c>
      <c r="S57" s="44" t="s">
        <v>9</v>
      </c>
      <c r="T57" s="21">
        <f t="shared" si="42"/>
        <v>5.5555555555555554</v>
      </c>
      <c r="U57" s="21">
        <f t="shared" si="43"/>
        <v>63.888888888888893</v>
      </c>
      <c r="V57" s="21">
        <f t="shared" si="44"/>
        <v>30.555555555555557</v>
      </c>
      <c r="W57" s="21">
        <f t="shared" si="45"/>
        <v>100</v>
      </c>
    </row>
    <row r="58" spans="1:23" x14ac:dyDescent="0.2">
      <c r="A58" s="44" t="s">
        <v>10</v>
      </c>
      <c r="B58" s="95">
        <f t="shared" si="35"/>
        <v>0</v>
      </c>
      <c r="C58" s="95">
        <f t="shared" si="35"/>
        <v>6</v>
      </c>
      <c r="D58" s="95">
        <f t="shared" si="35"/>
        <v>4</v>
      </c>
      <c r="E58" s="8">
        <f t="shared" si="36"/>
        <v>10</v>
      </c>
      <c r="G58" s="44" t="s">
        <v>10</v>
      </c>
      <c r="H58" s="96">
        <f t="shared" si="37"/>
        <v>0</v>
      </c>
      <c r="I58" s="96">
        <f t="shared" si="37"/>
        <v>10</v>
      </c>
      <c r="J58" s="96">
        <f t="shared" si="37"/>
        <v>4</v>
      </c>
      <c r="K58" s="84">
        <f t="shared" si="46"/>
        <v>14</v>
      </c>
      <c r="M58" s="44" t="s">
        <v>10</v>
      </c>
      <c r="N58" s="21">
        <f t="shared" si="38"/>
        <v>0</v>
      </c>
      <c r="O58" s="21">
        <f t="shared" si="39"/>
        <v>60</v>
      </c>
      <c r="P58" s="21">
        <f t="shared" si="40"/>
        <v>40</v>
      </c>
      <c r="Q58" s="21">
        <f t="shared" si="41"/>
        <v>100</v>
      </c>
      <c r="S58" s="44" t="s">
        <v>10</v>
      </c>
      <c r="T58" s="21">
        <f t="shared" si="42"/>
        <v>0</v>
      </c>
      <c r="U58" s="21">
        <f t="shared" si="43"/>
        <v>71.428571428571416</v>
      </c>
      <c r="V58" s="21">
        <f t="shared" si="44"/>
        <v>28.571428571428569</v>
      </c>
      <c r="W58" s="21">
        <f t="shared" si="45"/>
        <v>99.999999999999986</v>
      </c>
    </row>
    <row r="59" spans="1:23" x14ac:dyDescent="0.2">
      <c r="A59" s="44" t="s">
        <v>6</v>
      </c>
      <c r="B59" s="95">
        <f t="shared" ref="B59:D60" si="47">(B19+B34+B39)</f>
        <v>0</v>
      </c>
      <c r="C59" s="95">
        <f t="shared" si="47"/>
        <v>5</v>
      </c>
      <c r="D59" s="95">
        <f t="shared" si="47"/>
        <v>0</v>
      </c>
      <c r="E59" s="8">
        <f t="shared" si="36"/>
        <v>5</v>
      </c>
      <c r="G59" s="44" t="s">
        <v>6</v>
      </c>
      <c r="H59" s="96">
        <f t="shared" ref="H59:J60" si="48">SUM(H19,H34,H39)</f>
        <v>0</v>
      </c>
      <c r="I59" s="96">
        <f t="shared" si="48"/>
        <v>8</v>
      </c>
      <c r="J59" s="96">
        <f t="shared" si="48"/>
        <v>0</v>
      </c>
      <c r="K59" s="84">
        <f t="shared" si="46"/>
        <v>8</v>
      </c>
      <c r="M59" s="44" t="s">
        <v>6</v>
      </c>
      <c r="N59" s="21">
        <f t="shared" si="38"/>
        <v>0</v>
      </c>
      <c r="O59" s="21">
        <f t="shared" si="39"/>
        <v>100</v>
      </c>
      <c r="P59" s="21">
        <f t="shared" si="40"/>
        <v>0</v>
      </c>
      <c r="Q59" s="21">
        <f t="shared" si="41"/>
        <v>100</v>
      </c>
      <c r="S59" s="44" t="s">
        <v>6</v>
      </c>
      <c r="T59" s="21">
        <f t="shared" si="42"/>
        <v>0</v>
      </c>
      <c r="U59" s="21">
        <f t="shared" si="43"/>
        <v>100</v>
      </c>
      <c r="V59" s="21">
        <f t="shared" si="44"/>
        <v>0</v>
      </c>
      <c r="W59" s="21">
        <f t="shared" si="45"/>
        <v>100</v>
      </c>
    </row>
    <row r="60" spans="1:23" ht="13.5" thickBot="1" x14ac:dyDescent="0.25">
      <c r="A60" s="45" t="s">
        <v>14</v>
      </c>
      <c r="B60" s="95">
        <f t="shared" si="47"/>
        <v>0</v>
      </c>
      <c r="C60" s="95">
        <f t="shared" si="47"/>
        <v>8</v>
      </c>
      <c r="D60" s="95">
        <f t="shared" si="47"/>
        <v>2</v>
      </c>
      <c r="E60" s="9">
        <f t="shared" si="36"/>
        <v>10</v>
      </c>
      <c r="G60" s="45" t="s">
        <v>14</v>
      </c>
      <c r="H60" s="96">
        <f t="shared" si="48"/>
        <v>2</v>
      </c>
      <c r="I60" s="96">
        <f t="shared" si="48"/>
        <v>5</v>
      </c>
      <c r="J60" s="96">
        <f t="shared" si="48"/>
        <v>2</v>
      </c>
      <c r="K60" s="85">
        <f>SUM(H60:J60)</f>
        <v>9</v>
      </c>
      <c r="M60" s="45" t="s">
        <v>14</v>
      </c>
      <c r="N60" s="22">
        <f t="shared" si="38"/>
        <v>0</v>
      </c>
      <c r="O60" s="22">
        <f t="shared" si="39"/>
        <v>80</v>
      </c>
      <c r="P60" s="22">
        <f t="shared" si="40"/>
        <v>20</v>
      </c>
      <c r="Q60" s="22">
        <f t="shared" si="41"/>
        <v>100</v>
      </c>
      <c r="S60" s="45" t="s">
        <v>14</v>
      </c>
      <c r="T60" s="22">
        <f t="shared" si="42"/>
        <v>22.222222222222221</v>
      </c>
      <c r="U60" s="22">
        <f t="shared" si="43"/>
        <v>55.555555555555557</v>
      </c>
      <c r="V60" s="22">
        <f t="shared" si="44"/>
        <v>22.222222222222221</v>
      </c>
      <c r="W60" s="22">
        <f t="shared" si="45"/>
        <v>100</v>
      </c>
    </row>
    <row r="61" spans="1:23" ht="13.5" thickBot="1" x14ac:dyDescent="0.25">
      <c r="A61" s="49" t="s">
        <v>38</v>
      </c>
      <c r="B61" s="27">
        <f>SUM(B49:B60)</f>
        <v>244</v>
      </c>
      <c r="C61" s="27">
        <f>SUM(C49:C60)</f>
        <v>3587</v>
      </c>
      <c r="D61" s="27">
        <f>SUM(D49:D60)</f>
        <v>1951</v>
      </c>
      <c r="E61" s="26">
        <f>SUM(E49:E60)</f>
        <v>5782</v>
      </c>
      <c r="G61" s="49" t="s">
        <v>38</v>
      </c>
      <c r="H61" s="27">
        <f>SUM(H49:H60)</f>
        <v>348</v>
      </c>
      <c r="I61" s="27">
        <f>SUM(I49:I60)</f>
        <v>3756</v>
      </c>
      <c r="J61" s="27">
        <f>SUM(J49:J60)</f>
        <v>1770</v>
      </c>
      <c r="K61" s="26">
        <f>SUM(K49:K60)</f>
        <v>5874</v>
      </c>
      <c r="L61" s="2"/>
      <c r="M61" s="49" t="s">
        <v>38</v>
      </c>
      <c r="N61" s="25">
        <f>(B61/E61%)</f>
        <v>4.2199930819785543</v>
      </c>
      <c r="O61" s="25">
        <f t="shared" si="39"/>
        <v>62.037357315807675</v>
      </c>
      <c r="P61" s="25">
        <f t="shared" si="40"/>
        <v>33.742649602213767</v>
      </c>
      <c r="Q61" s="33">
        <f t="shared" si="41"/>
        <v>100</v>
      </c>
      <c r="S61" s="49" t="s">
        <v>38</v>
      </c>
      <c r="T61" s="25">
        <f t="shared" si="42"/>
        <v>5.9244126659856997</v>
      </c>
      <c r="U61" s="25">
        <f t="shared" si="43"/>
        <v>63.942798774259444</v>
      </c>
      <c r="V61" s="25">
        <f t="shared" si="44"/>
        <v>30.13278855975485</v>
      </c>
      <c r="W61" s="33">
        <f t="shared" si="45"/>
        <v>100</v>
      </c>
    </row>
    <row r="64" spans="1:23" ht="25.5" x14ac:dyDescent="0.2">
      <c r="A64" s="40" t="s">
        <v>76</v>
      </c>
      <c r="B64" s="8">
        <f>SUM(B55:B60)</f>
        <v>11</v>
      </c>
      <c r="C64" s="8">
        <f>SUM(C55:C60)</f>
        <v>106</v>
      </c>
      <c r="D64" s="8">
        <f>SUM(D55:D60)</f>
        <v>63</v>
      </c>
      <c r="E64" s="8">
        <f>SUM(E55:E60)</f>
        <v>180</v>
      </c>
      <c r="G64" s="40" t="s">
        <v>81</v>
      </c>
      <c r="H64" s="97">
        <f>SUM(H55:H60)</f>
        <v>16</v>
      </c>
      <c r="I64" s="41">
        <f>SUM(I55:I60)</f>
        <v>134</v>
      </c>
      <c r="J64" s="41">
        <f>SUM(J55:J60)</f>
        <v>59</v>
      </c>
      <c r="K64" s="41">
        <f>SUM(K55:K60)</f>
        <v>209</v>
      </c>
      <c r="M64" s="5"/>
      <c r="N64" s="6"/>
      <c r="O64" s="6"/>
      <c r="P64" s="6"/>
      <c r="Q64" s="6"/>
    </row>
    <row r="65" spans="1:23" x14ac:dyDescent="0.2">
      <c r="N65" s="13"/>
      <c r="O65" s="13"/>
      <c r="P65" s="13"/>
      <c r="Q65" s="13"/>
    </row>
    <row r="66" spans="1:23" x14ac:dyDescent="0.2">
      <c r="N66" s="13"/>
      <c r="O66" s="13"/>
      <c r="P66" s="13"/>
      <c r="Q66" s="13"/>
    </row>
    <row r="70" spans="1:23" x14ac:dyDescent="0.2">
      <c r="A70" s="1" t="s">
        <v>78</v>
      </c>
      <c r="S70" s="2" t="s">
        <v>39</v>
      </c>
    </row>
    <row r="71" spans="1:23" ht="25.5" x14ac:dyDescent="0.2">
      <c r="A71" s="54" t="s">
        <v>32</v>
      </c>
      <c r="B71" s="78" t="s">
        <v>41</v>
      </c>
      <c r="C71" s="78" t="s">
        <v>46</v>
      </c>
      <c r="D71" s="78" t="s">
        <v>47</v>
      </c>
      <c r="E71" s="54" t="s">
        <v>16</v>
      </c>
      <c r="S71" s="38"/>
      <c r="T71" s="39" t="s">
        <v>41</v>
      </c>
      <c r="U71" s="39" t="s">
        <v>46</v>
      </c>
      <c r="V71" s="39" t="s">
        <v>47</v>
      </c>
      <c r="W71" s="39" t="s">
        <v>16</v>
      </c>
    </row>
    <row r="72" spans="1:23" x14ac:dyDescent="0.2">
      <c r="A72" s="103" t="s">
        <v>82</v>
      </c>
      <c r="B72" s="102">
        <f>SUM(B61)</f>
        <v>244</v>
      </c>
      <c r="C72" s="102">
        <f t="shared" ref="C72:E72" si="49">SUM(C61)</f>
        <v>3587</v>
      </c>
      <c r="D72" s="102">
        <f t="shared" si="49"/>
        <v>1951</v>
      </c>
      <c r="E72" s="102">
        <f t="shared" si="49"/>
        <v>5782</v>
      </c>
      <c r="S72" s="36" t="s">
        <v>84</v>
      </c>
      <c r="T72" s="37">
        <f>(B61/E61%)</f>
        <v>4.2199930819785543</v>
      </c>
      <c r="U72" s="37">
        <f>(C61/E61%)</f>
        <v>62.037357315807675</v>
      </c>
      <c r="V72" s="37">
        <f>(D61/E61%)</f>
        <v>33.742649602213767</v>
      </c>
      <c r="W72" s="37">
        <f>SUM(T72:V72)</f>
        <v>100</v>
      </c>
    </row>
    <row r="73" spans="1:23" x14ac:dyDescent="0.2">
      <c r="A73" s="103" t="s">
        <v>95</v>
      </c>
      <c r="B73" s="96">
        <f>SUM(H61)</f>
        <v>348</v>
      </c>
      <c r="C73" s="96">
        <f t="shared" ref="C73:E73" si="50">SUM(I61)</f>
        <v>3756</v>
      </c>
      <c r="D73" s="96">
        <f t="shared" si="50"/>
        <v>1770</v>
      </c>
      <c r="E73" s="96">
        <f t="shared" si="50"/>
        <v>5874</v>
      </c>
      <c r="S73" s="36" t="s">
        <v>96</v>
      </c>
      <c r="T73" s="37">
        <f>(H61/K61%)</f>
        <v>5.9244126659856997</v>
      </c>
      <c r="U73" s="37">
        <f>(I61/K61%)</f>
        <v>63.942798774259444</v>
      </c>
      <c r="V73" s="37">
        <f>(J61/K61%)</f>
        <v>30.13278855975485</v>
      </c>
      <c r="W73" s="37">
        <f>SUM(T73:V73)</f>
        <v>100</v>
      </c>
    </row>
    <row r="76" spans="1:23" x14ac:dyDescent="0.2">
      <c r="S76" s="2" t="s">
        <v>39</v>
      </c>
    </row>
    <row r="77" spans="1:23" ht="25.5" x14ac:dyDescent="0.2">
      <c r="S77" s="38" t="s">
        <v>40</v>
      </c>
      <c r="T77" s="39" t="s">
        <v>41</v>
      </c>
      <c r="U77" s="39" t="s">
        <v>46</v>
      </c>
      <c r="V77" s="39" t="s">
        <v>47</v>
      </c>
      <c r="W77" s="39" t="s">
        <v>16</v>
      </c>
    </row>
    <row r="78" spans="1:23" ht="25.5" x14ac:dyDescent="0.2">
      <c r="S78" s="36" t="s">
        <v>85</v>
      </c>
      <c r="T78" s="37">
        <f>(B64/$E$64%)</f>
        <v>6.1111111111111107</v>
      </c>
      <c r="U78" s="37">
        <f>(C64/$E$64%)</f>
        <v>58.888888888888886</v>
      </c>
      <c r="V78" s="37">
        <f>(D64/$E$64%)</f>
        <v>35</v>
      </c>
      <c r="W78" s="37">
        <f>SUM(T78:V78)</f>
        <v>100</v>
      </c>
    </row>
    <row r="79" spans="1:23" ht="25.5" x14ac:dyDescent="0.2">
      <c r="S79" s="36" t="s">
        <v>97</v>
      </c>
      <c r="T79" s="37">
        <f>(H64/$K$64%)</f>
        <v>7.6555023923444985</v>
      </c>
      <c r="U79" s="37">
        <f>(I64/$K$64%)</f>
        <v>64.114832535885171</v>
      </c>
      <c r="V79" s="37">
        <f t="shared" ref="V79" si="51">(J64/$K$64%)</f>
        <v>28.229665071770338</v>
      </c>
      <c r="W79" s="37">
        <f>SUM(T79:V79)</f>
        <v>100.00000000000001</v>
      </c>
    </row>
  </sheetData>
  <printOptions horizontalCentered="1" verticalCentered="1"/>
  <pageMargins left="0.47244094488188981" right="0.31496062992125984" top="0.31496062992125984" bottom="0.35433070866141736" header="0.31496062992125984" footer="0.31496062992125984"/>
  <pageSetup paperSize="8" scale="85" orientation="landscape"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R26"/>
  <sheetViews>
    <sheetView showGridLines="0" zoomScaleNormal="100" workbookViewId="0">
      <selection activeCell="K25" sqref="K25"/>
    </sheetView>
  </sheetViews>
  <sheetFormatPr defaultRowHeight="12.75" x14ac:dyDescent="0.2"/>
  <cols>
    <col min="1" max="1" width="18" bestFit="1" customWidth="1"/>
    <col min="2" max="2" width="10" customWidth="1"/>
    <col min="3" max="3" width="12" bestFit="1" customWidth="1"/>
    <col min="4" max="6" width="10" customWidth="1"/>
    <col min="7" max="7" width="18" bestFit="1" customWidth="1"/>
    <col min="8" max="11" width="10" customWidth="1"/>
  </cols>
  <sheetData>
    <row r="1" spans="1:18" x14ac:dyDescent="0.2">
      <c r="A1" s="68" t="s">
        <v>43</v>
      </c>
      <c r="B1" s="68"/>
      <c r="C1" s="2"/>
    </row>
    <row r="3" spans="1:18" ht="26.25" x14ac:dyDescent="0.25">
      <c r="A3" s="81" t="s">
        <v>86</v>
      </c>
      <c r="B3" s="78" t="s">
        <v>41</v>
      </c>
      <c r="C3" s="78" t="s">
        <v>46</v>
      </c>
      <c r="D3" s="78" t="s">
        <v>47</v>
      </c>
      <c r="E3" s="81" t="s">
        <v>16</v>
      </c>
      <c r="G3" s="81" t="s">
        <v>98</v>
      </c>
      <c r="H3" s="78" t="s">
        <v>41</v>
      </c>
      <c r="I3" s="78" t="s">
        <v>46</v>
      </c>
      <c r="J3" s="78" t="s">
        <v>47</v>
      </c>
      <c r="K3" s="77" t="s">
        <v>16</v>
      </c>
      <c r="N3" s="100"/>
      <c r="O3" s="100"/>
      <c r="P3" s="100"/>
      <c r="Q3" s="100"/>
      <c r="R3" s="1"/>
    </row>
    <row r="4" spans="1:18" ht="15" x14ac:dyDescent="0.25">
      <c r="A4" s="54" t="s">
        <v>29</v>
      </c>
      <c r="B4" s="42">
        <v>212</v>
      </c>
      <c r="C4" s="42">
        <v>2114</v>
      </c>
      <c r="D4" s="42">
        <v>92</v>
      </c>
      <c r="E4" s="8">
        <f>SUM(B4:D4)</f>
        <v>2418</v>
      </c>
      <c r="G4" s="69" t="s">
        <v>29</v>
      </c>
      <c r="H4" s="42">
        <v>896</v>
      </c>
      <c r="I4" s="42">
        <v>5619</v>
      </c>
      <c r="J4" s="42">
        <v>109</v>
      </c>
      <c r="K4" s="7">
        <f>SUM(H4:J4)</f>
        <v>6624</v>
      </c>
      <c r="N4" s="101"/>
      <c r="O4" s="100"/>
      <c r="P4" s="100"/>
      <c r="Q4" s="100"/>
      <c r="R4" s="1"/>
    </row>
    <row r="5" spans="1:18" ht="15" x14ac:dyDescent="0.25">
      <c r="A5" s="54" t="s">
        <v>30</v>
      </c>
      <c r="B5" s="42">
        <v>89</v>
      </c>
      <c r="C5" s="42">
        <v>847</v>
      </c>
      <c r="D5" s="42">
        <v>61</v>
      </c>
      <c r="E5" s="8">
        <f>SUM(B5:D5)</f>
        <v>997</v>
      </c>
      <c r="G5" s="69" t="s">
        <v>30</v>
      </c>
      <c r="H5" s="104">
        <v>192</v>
      </c>
      <c r="I5" s="104">
        <v>1186</v>
      </c>
      <c r="J5" s="104">
        <v>109</v>
      </c>
      <c r="K5" s="7">
        <f>SUM(H5:J5)</f>
        <v>1487</v>
      </c>
      <c r="N5" s="101"/>
      <c r="O5" s="100"/>
      <c r="P5" s="100"/>
      <c r="Q5" s="100"/>
      <c r="R5" s="1"/>
    </row>
    <row r="7" spans="1:18" x14ac:dyDescent="0.2">
      <c r="M7" s="3"/>
      <c r="N7" s="3"/>
      <c r="O7" s="3"/>
      <c r="P7" s="3"/>
      <c r="Q7" s="3"/>
    </row>
    <row r="8" spans="1:18" x14ac:dyDescent="0.2">
      <c r="A8" s="18" t="s">
        <v>87</v>
      </c>
      <c r="B8" s="14"/>
      <c r="C8" s="14"/>
      <c r="D8" s="14"/>
      <c r="E8" s="14"/>
      <c r="F8" s="14"/>
      <c r="G8" s="14"/>
      <c r="H8" s="14"/>
      <c r="I8" s="14"/>
      <c r="J8" s="14"/>
      <c r="K8" s="14"/>
      <c r="M8" s="1"/>
      <c r="N8" s="13"/>
      <c r="O8" s="13"/>
      <c r="P8" s="13"/>
      <c r="Q8" s="13"/>
    </row>
    <row r="9" spans="1:18" x14ac:dyDescent="0.2">
      <c r="A9" s="14" t="s">
        <v>33</v>
      </c>
      <c r="B9" s="14"/>
      <c r="C9" s="14"/>
      <c r="D9" s="14"/>
      <c r="E9" s="14"/>
      <c r="F9" s="14"/>
      <c r="G9" s="14"/>
      <c r="H9" s="14"/>
      <c r="I9" s="14"/>
      <c r="J9" s="14"/>
      <c r="K9" s="14"/>
      <c r="M9" s="1"/>
      <c r="N9" s="13"/>
      <c r="O9" s="13"/>
      <c r="P9" s="13"/>
      <c r="Q9" s="13"/>
    </row>
    <row r="10" spans="1:18" x14ac:dyDescent="0.2">
      <c r="A10" s="14"/>
      <c r="B10" s="14"/>
      <c r="C10" s="14" t="s">
        <v>41</v>
      </c>
      <c r="D10" s="19">
        <f>(B5/B4)</f>
        <v>0.419811320754717</v>
      </c>
      <c r="E10" s="14"/>
      <c r="F10" s="14"/>
      <c r="G10" s="14"/>
      <c r="H10" s="14"/>
      <c r="I10" s="14"/>
      <c r="J10" s="14"/>
      <c r="K10" s="14"/>
      <c r="M10" s="4"/>
      <c r="N10" s="74"/>
      <c r="O10" s="74"/>
      <c r="P10" s="74"/>
      <c r="Q10" s="74"/>
    </row>
    <row r="11" spans="1:18" x14ac:dyDescent="0.2">
      <c r="A11" s="14"/>
      <c r="B11" s="14"/>
      <c r="C11" s="14" t="s">
        <v>48</v>
      </c>
      <c r="D11" s="19">
        <f>(C5/C4)</f>
        <v>0.40066225165562913</v>
      </c>
      <c r="E11" s="14"/>
      <c r="F11" s="14"/>
      <c r="G11" s="14"/>
      <c r="H11" s="14"/>
      <c r="I11" s="14"/>
      <c r="J11" s="14"/>
      <c r="K11" s="14"/>
    </row>
    <row r="12" spans="1:18" x14ac:dyDescent="0.2">
      <c r="A12" s="14"/>
      <c r="B12" s="14"/>
      <c r="C12" s="14"/>
      <c r="D12" s="14"/>
      <c r="E12" s="14"/>
      <c r="F12" s="14"/>
      <c r="G12" s="14"/>
      <c r="H12" s="14"/>
      <c r="I12" s="14"/>
      <c r="J12" s="14"/>
      <c r="K12" s="14"/>
      <c r="M12" s="3"/>
      <c r="N12" s="3"/>
      <c r="O12" s="3"/>
      <c r="P12" s="3"/>
      <c r="Q12" s="3"/>
    </row>
    <row r="13" spans="1:18" x14ac:dyDescent="0.2">
      <c r="A13" s="14" t="s">
        <v>56</v>
      </c>
      <c r="B13" s="14"/>
      <c r="C13" s="14"/>
      <c r="D13" s="14"/>
      <c r="E13" s="14"/>
      <c r="F13" s="14"/>
      <c r="G13" s="14"/>
      <c r="H13" s="14"/>
      <c r="I13" s="19">
        <f>(D11/D10)</f>
        <v>0.95438648708981322</v>
      </c>
      <c r="J13" s="14" t="s">
        <v>34</v>
      </c>
      <c r="K13" s="14"/>
      <c r="M13" s="1"/>
    </row>
    <row r="14" spans="1:18" x14ac:dyDescent="0.2">
      <c r="M14" s="1"/>
    </row>
    <row r="15" spans="1:18" x14ac:dyDescent="0.2">
      <c r="M15" s="4"/>
      <c r="N15" s="3"/>
      <c r="O15" s="3"/>
      <c r="P15" s="3"/>
      <c r="Q15" s="3"/>
    </row>
    <row r="16" spans="1:18" x14ac:dyDescent="0.2">
      <c r="A16" s="18" t="s">
        <v>99</v>
      </c>
      <c r="B16" s="14"/>
      <c r="C16" s="14"/>
      <c r="D16" s="14"/>
      <c r="E16" s="14"/>
      <c r="F16" s="14"/>
      <c r="G16" s="14"/>
      <c r="H16" s="14"/>
      <c r="I16" s="14"/>
      <c r="J16" s="14"/>
      <c r="K16" s="14"/>
    </row>
    <row r="17" spans="1:17" x14ac:dyDescent="0.2">
      <c r="A17" s="14" t="s">
        <v>33</v>
      </c>
      <c r="B17" s="14"/>
      <c r="C17" s="14"/>
      <c r="D17" s="14"/>
      <c r="E17" s="14"/>
      <c r="F17" s="14"/>
      <c r="G17" s="14"/>
      <c r="H17" s="14"/>
      <c r="I17" s="14"/>
      <c r="J17" s="14"/>
      <c r="K17" s="14"/>
    </row>
    <row r="18" spans="1:17" x14ac:dyDescent="0.2">
      <c r="A18" s="14"/>
      <c r="B18" s="14"/>
      <c r="C18" s="14" t="s">
        <v>41</v>
      </c>
      <c r="D18" s="19">
        <f>(H5/H4)</f>
        <v>0.21428571428571427</v>
      </c>
      <c r="E18" s="14"/>
      <c r="F18" s="14"/>
      <c r="G18" s="14"/>
      <c r="H18" s="14"/>
      <c r="I18" s="14"/>
      <c r="J18" s="14"/>
      <c r="K18" s="14"/>
    </row>
    <row r="19" spans="1:17" x14ac:dyDescent="0.2">
      <c r="A19" s="14"/>
      <c r="B19" s="14"/>
      <c r="C19" s="14" t="s">
        <v>48</v>
      </c>
      <c r="D19" s="19">
        <f>(I5/I4)</f>
        <v>0.21106958533546893</v>
      </c>
      <c r="E19" s="14"/>
      <c r="F19" s="14"/>
      <c r="G19" s="14"/>
      <c r="H19" s="14"/>
      <c r="I19" s="14"/>
      <c r="J19" s="14"/>
      <c r="K19" s="14"/>
    </row>
    <row r="20" spans="1:17" x14ac:dyDescent="0.2">
      <c r="A20" s="14"/>
      <c r="B20" s="14"/>
      <c r="C20" s="14"/>
      <c r="D20" s="14"/>
      <c r="E20" s="14"/>
      <c r="F20" s="14"/>
      <c r="G20" s="14"/>
      <c r="H20" s="14"/>
      <c r="I20" s="14"/>
      <c r="J20" s="14"/>
      <c r="K20" s="14"/>
    </row>
    <row r="21" spans="1:17" x14ac:dyDescent="0.2">
      <c r="A21" s="14" t="s">
        <v>56</v>
      </c>
      <c r="B21" s="14"/>
      <c r="C21" s="14"/>
      <c r="D21" s="14"/>
      <c r="E21" s="14"/>
      <c r="F21" s="14"/>
      <c r="G21" s="14"/>
      <c r="H21" s="14"/>
      <c r="I21" s="19">
        <f>(D19/D18)</f>
        <v>0.9849913982321884</v>
      </c>
      <c r="J21" s="14" t="s">
        <v>34</v>
      </c>
      <c r="K21" s="14"/>
    </row>
    <row r="23" spans="1:17" x14ac:dyDescent="0.2">
      <c r="A23" s="2" t="s">
        <v>39</v>
      </c>
      <c r="M23" s="90"/>
      <c r="N23" s="91"/>
      <c r="O23" s="91"/>
      <c r="P23" s="91"/>
      <c r="Q23" s="92"/>
    </row>
    <row r="24" spans="1:17" ht="25.5" x14ac:dyDescent="0.2">
      <c r="A24" s="80"/>
      <c r="B24" s="78" t="s">
        <v>41</v>
      </c>
      <c r="C24" s="78" t="s">
        <v>46</v>
      </c>
      <c r="D24" s="78" t="s">
        <v>47</v>
      </c>
      <c r="E24" s="78" t="s">
        <v>16</v>
      </c>
      <c r="M24" s="92"/>
      <c r="N24" s="93"/>
      <c r="O24" s="94"/>
      <c r="P24" s="93"/>
      <c r="Q24" s="93"/>
    </row>
    <row r="25" spans="1:17" ht="51" x14ac:dyDescent="0.2">
      <c r="A25" s="36" t="s">
        <v>88</v>
      </c>
      <c r="B25" s="37">
        <f>(B5/B4%)</f>
        <v>41.981132075471699</v>
      </c>
      <c r="C25" s="37">
        <f>(C5/C4%)</f>
        <v>40.066225165562912</v>
      </c>
      <c r="D25" s="37">
        <f>(D5/D4%)</f>
        <v>66.304347826086953</v>
      </c>
      <c r="E25" s="37">
        <f>(E5/E4%)</f>
        <v>41.23242349048801</v>
      </c>
      <c r="M25" s="92"/>
      <c r="N25" s="93"/>
      <c r="O25" s="94"/>
      <c r="P25" s="93"/>
      <c r="Q25" s="93"/>
    </row>
    <row r="26" spans="1:17" ht="51" x14ac:dyDescent="0.2">
      <c r="A26" s="36" t="s">
        <v>102</v>
      </c>
      <c r="B26" s="37">
        <f>(H5/H4%)</f>
        <v>21.428571428571427</v>
      </c>
      <c r="C26" s="37">
        <f>(I5/I4%)</f>
        <v>21.106958533546894</v>
      </c>
      <c r="D26" s="37">
        <f>(J5/J4%)</f>
        <v>99.999999999999986</v>
      </c>
      <c r="E26" s="37">
        <f>(K5/K4%)</f>
        <v>22.448671497584542</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6ACD4-00DC-4EEA-AC81-855ACCE30BF5}">
  <sheetPr>
    <tabColor rgb="FF00B0F0"/>
  </sheetPr>
  <dimension ref="A1:L43"/>
  <sheetViews>
    <sheetView topLeftCell="A9" workbookViewId="0">
      <selection activeCell="I28" sqref="I28"/>
    </sheetView>
  </sheetViews>
  <sheetFormatPr defaultRowHeight="12.75" x14ac:dyDescent="0.2"/>
  <cols>
    <col min="1" max="1" width="36.140625" customWidth="1"/>
    <col min="2" max="6" width="9.42578125" customWidth="1"/>
    <col min="7" max="7" width="34.42578125" customWidth="1"/>
    <col min="8" max="11" width="9.42578125" customWidth="1"/>
  </cols>
  <sheetData>
    <row r="1" spans="1:12" x14ac:dyDescent="0.2">
      <c r="A1" s="68" t="s">
        <v>43</v>
      </c>
      <c r="B1" s="68"/>
      <c r="C1" s="2"/>
    </row>
    <row r="3" spans="1:12" x14ac:dyDescent="0.2">
      <c r="A3" s="2"/>
      <c r="G3" s="2"/>
    </row>
    <row r="4" spans="1:12" ht="25.5" x14ac:dyDescent="0.2">
      <c r="A4" s="81" t="s">
        <v>107</v>
      </c>
      <c r="B4" s="78" t="s">
        <v>41</v>
      </c>
      <c r="C4" s="78" t="s">
        <v>46</v>
      </c>
      <c r="D4" s="78" t="s">
        <v>47</v>
      </c>
      <c r="E4" s="81" t="s">
        <v>16</v>
      </c>
      <c r="G4" s="81" t="s">
        <v>108</v>
      </c>
      <c r="H4" s="78" t="s">
        <v>41</v>
      </c>
      <c r="I4" s="78" t="s">
        <v>46</v>
      </c>
      <c r="J4" s="78" t="s">
        <v>47</v>
      </c>
      <c r="K4" s="81" t="s">
        <v>16</v>
      </c>
    </row>
    <row r="5" spans="1:12" x14ac:dyDescent="0.2">
      <c r="A5" s="11" t="s">
        <v>109</v>
      </c>
      <c r="B5" s="95">
        <f>(B13)</f>
        <v>244</v>
      </c>
      <c r="C5" s="95">
        <f t="shared" ref="C5:D5" si="0">(C13)</f>
        <v>3587</v>
      </c>
      <c r="D5" s="95">
        <f t="shared" si="0"/>
        <v>1951</v>
      </c>
      <c r="E5" s="8">
        <f>SUM(B5:D5)</f>
        <v>5782</v>
      </c>
      <c r="G5" s="11" t="s">
        <v>109</v>
      </c>
      <c r="H5" s="96">
        <f>(B14)</f>
        <v>348</v>
      </c>
      <c r="I5" s="96">
        <f t="shared" ref="I5:J5" si="1">(C14)</f>
        <v>3756</v>
      </c>
      <c r="J5" s="96">
        <f t="shared" si="1"/>
        <v>1770</v>
      </c>
      <c r="K5" s="84">
        <f>SUM(H5:J5)</f>
        <v>5874</v>
      </c>
    </row>
    <row r="6" spans="1:12" x14ac:dyDescent="0.2">
      <c r="A6" s="11" t="s">
        <v>110</v>
      </c>
      <c r="B6" s="42">
        <v>1</v>
      </c>
      <c r="C6" s="42">
        <v>7</v>
      </c>
      <c r="D6" s="42">
        <v>10</v>
      </c>
      <c r="E6" s="8">
        <f>SUM(B6:D6)</f>
        <v>18</v>
      </c>
      <c r="G6" s="11" t="s">
        <v>110</v>
      </c>
      <c r="H6" s="42">
        <v>6</v>
      </c>
      <c r="I6" s="42">
        <v>10</v>
      </c>
      <c r="J6" s="42">
        <v>8</v>
      </c>
      <c r="K6" s="84">
        <f t="shared" ref="K6:K8" si="2">SUM(H6:J6)</f>
        <v>24</v>
      </c>
    </row>
    <row r="7" spans="1:12" x14ac:dyDescent="0.2">
      <c r="A7" s="95" t="s">
        <v>111</v>
      </c>
      <c r="B7" s="42">
        <v>1</v>
      </c>
      <c r="C7" s="42">
        <v>5</v>
      </c>
      <c r="D7" s="42">
        <v>8</v>
      </c>
      <c r="E7" s="8">
        <f t="shared" ref="E7:E8" si="3">SUM(B7:D7)</f>
        <v>14</v>
      </c>
      <c r="G7" s="95" t="s">
        <v>111</v>
      </c>
      <c r="H7" s="42">
        <v>2</v>
      </c>
      <c r="I7" s="42">
        <v>3</v>
      </c>
      <c r="J7" s="42">
        <v>5</v>
      </c>
      <c r="K7" s="84">
        <f t="shared" si="2"/>
        <v>10</v>
      </c>
      <c r="L7" s="2"/>
    </row>
    <row r="8" spans="1:12" x14ac:dyDescent="0.2">
      <c r="A8" s="95" t="s">
        <v>112</v>
      </c>
      <c r="B8" s="95">
        <f>(B6-B7)</f>
        <v>0</v>
      </c>
      <c r="C8" s="95">
        <f t="shared" ref="C8:D8" si="4">(C6-C7)</f>
        <v>2</v>
      </c>
      <c r="D8" s="95">
        <f t="shared" si="4"/>
        <v>2</v>
      </c>
      <c r="E8" s="8">
        <f t="shared" si="3"/>
        <v>4</v>
      </c>
      <c r="G8" s="95" t="s">
        <v>112</v>
      </c>
      <c r="H8" s="95">
        <f>(H6-H7)</f>
        <v>4</v>
      </c>
      <c r="I8" s="95">
        <f t="shared" ref="I8:J8" si="5">(I6-I7)</f>
        <v>7</v>
      </c>
      <c r="J8" s="95">
        <f t="shared" si="5"/>
        <v>3</v>
      </c>
      <c r="K8" s="84">
        <f t="shared" si="2"/>
        <v>14</v>
      </c>
    </row>
    <row r="11" spans="1:12" x14ac:dyDescent="0.2">
      <c r="A11" s="2" t="s">
        <v>31</v>
      </c>
    </row>
    <row r="12" spans="1:12" ht="25.5" x14ac:dyDescent="0.2">
      <c r="A12" s="81" t="s">
        <v>32</v>
      </c>
      <c r="B12" s="78" t="s">
        <v>41</v>
      </c>
      <c r="C12" s="78" t="s">
        <v>46</v>
      </c>
      <c r="D12" s="78" t="s">
        <v>47</v>
      </c>
      <c r="E12" s="81" t="s">
        <v>16</v>
      </c>
    </row>
    <row r="13" spans="1:12" x14ac:dyDescent="0.2">
      <c r="A13" s="70" t="s">
        <v>82</v>
      </c>
      <c r="B13" s="95">
        <f>('Indicator 1'!B72)</f>
        <v>244</v>
      </c>
      <c r="C13" s="95">
        <f>('Indicator 1'!C72)</f>
        <v>3587</v>
      </c>
      <c r="D13" s="95">
        <f>('Indicator 1'!D72)</f>
        <v>1951</v>
      </c>
      <c r="E13" s="12">
        <f>SUM(B13:D13)</f>
        <v>5782</v>
      </c>
    </row>
    <row r="14" spans="1:12" x14ac:dyDescent="0.2">
      <c r="A14" s="70" t="s">
        <v>95</v>
      </c>
      <c r="B14" s="96">
        <f>('Indicator 1'!B73)</f>
        <v>348</v>
      </c>
      <c r="C14" s="95">
        <f>('Indicator 1'!C73)</f>
        <v>3756</v>
      </c>
      <c r="D14" s="95">
        <f>('Indicator 1'!D73)</f>
        <v>1770</v>
      </c>
      <c r="E14" s="12">
        <f>SUM(B14:D14)</f>
        <v>5874</v>
      </c>
    </row>
    <row r="17" spans="1:10" x14ac:dyDescent="0.2">
      <c r="A17" s="18" t="s">
        <v>87</v>
      </c>
      <c r="B17" s="14"/>
      <c r="C17" s="14"/>
      <c r="D17" s="14"/>
      <c r="E17" s="14"/>
      <c r="F17" s="14"/>
      <c r="G17" s="14"/>
      <c r="H17" s="14"/>
      <c r="I17" s="14"/>
      <c r="J17" s="14"/>
    </row>
    <row r="18" spans="1:10" x14ac:dyDescent="0.2">
      <c r="A18" s="14" t="s">
        <v>51</v>
      </c>
      <c r="B18" s="14"/>
      <c r="C18" s="14"/>
      <c r="D18" s="14"/>
      <c r="E18" s="14"/>
      <c r="F18" s="20">
        <f>(B8/B5)</f>
        <v>0</v>
      </c>
      <c r="G18" s="14"/>
      <c r="I18" s="14"/>
      <c r="J18" s="14"/>
    </row>
    <row r="19" spans="1:10" x14ac:dyDescent="0.2">
      <c r="A19" s="14" t="s">
        <v>52</v>
      </c>
      <c r="B19" s="14"/>
      <c r="C19" s="14"/>
      <c r="D19" s="14"/>
      <c r="E19" s="14"/>
      <c r="F19" s="20">
        <f>(C8/C5)</f>
        <v>5.575689991636465E-4</v>
      </c>
      <c r="G19" s="14"/>
      <c r="I19" s="14"/>
      <c r="J19" s="14"/>
    </row>
    <row r="20" spans="1:10" x14ac:dyDescent="0.2">
      <c r="A20" s="14" t="s">
        <v>92</v>
      </c>
      <c r="B20" s="14"/>
      <c r="C20" s="14"/>
      <c r="D20" s="14"/>
      <c r="E20" s="14"/>
      <c r="F20" s="19"/>
      <c r="G20" s="19">
        <f>(F18/F19)</f>
        <v>0</v>
      </c>
      <c r="I20" s="14"/>
    </row>
    <row r="21" spans="1:10" x14ac:dyDescent="0.2">
      <c r="F21" s="13"/>
      <c r="G21" s="13"/>
    </row>
    <row r="22" spans="1:10" x14ac:dyDescent="0.2">
      <c r="F22" s="13"/>
      <c r="G22" s="13"/>
    </row>
    <row r="23" spans="1:10" x14ac:dyDescent="0.2">
      <c r="A23" s="18" t="s">
        <v>99</v>
      </c>
      <c r="B23" s="14"/>
      <c r="C23" s="14"/>
      <c r="D23" s="14"/>
      <c r="E23" s="14"/>
      <c r="F23" s="19"/>
      <c r="G23" s="19"/>
      <c r="I23" s="14"/>
    </row>
    <row r="24" spans="1:10" x14ac:dyDescent="0.2">
      <c r="A24" s="14" t="s">
        <v>51</v>
      </c>
      <c r="B24" s="14"/>
      <c r="C24" s="14"/>
      <c r="D24" s="14"/>
      <c r="E24" s="14"/>
      <c r="F24" s="20">
        <f>(H8/H5)</f>
        <v>1.1494252873563218E-2</v>
      </c>
      <c r="G24" s="19"/>
      <c r="I24" s="14"/>
    </row>
    <row r="25" spans="1:10" x14ac:dyDescent="0.2">
      <c r="A25" s="14" t="s">
        <v>53</v>
      </c>
      <c r="B25" s="14"/>
      <c r="C25" s="14"/>
      <c r="D25" s="14"/>
      <c r="E25" s="14"/>
      <c r="F25" s="20">
        <f>(I8/I5)</f>
        <v>1.8636847710330139E-3</v>
      </c>
      <c r="G25" s="19"/>
      <c r="I25" s="14"/>
    </row>
    <row r="26" spans="1:10" x14ac:dyDescent="0.2">
      <c r="A26" s="14" t="s">
        <v>92</v>
      </c>
      <c r="B26" s="14"/>
      <c r="C26" s="14"/>
      <c r="D26" s="14"/>
      <c r="E26" s="14"/>
      <c r="F26" s="14"/>
      <c r="G26" s="19">
        <f>(F24/F25)</f>
        <v>6.1674876847290641</v>
      </c>
      <c r="I26" s="14"/>
    </row>
    <row r="29" spans="1:10" x14ac:dyDescent="0.2">
      <c r="A29" t="s">
        <v>39</v>
      </c>
    </row>
    <row r="30" spans="1:10" ht="25.5" x14ac:dyDescent="0.2">
      <c r="A30" s="80"/>
      <c r="B30" s="78" t="s">
        <v>41</v>
      </c>
      <c r="C30" s="78" t="s">
        <v>46</v>
      </c>
      <c r="D30" s="78" t="s">
        <v>47</v>
      </c>
      <c r="E30" s="78" t="s">
        <v>16</v>
      </c>
    </row>
    <row r="31" spans="1:10" ht="25.5" x14ac:dyDescent="0.2">
      <c r="A31" s="36" t="s">
        <v>113</v>
      </c>
      <c r="B31" s="37">
        <f>(B6/B5%)</f>
        <v>0.4098360655737705</v>
      </c>
      <c r="C31" s="37">
        <f>(C6/C5%)</f>
        <v>0.19514914970727629</v>
      </c>
      <c r="D31" s="37">
        <f>(D6/D5%)</f>
        <v>0.51255766273705783</v>
      </c>
      <c r="E31" s="37">
        <f>(E6/E5%)</f>
        <v>0.3113109650639917</v>
      </c>
    </row>
    <row r="32" spans="1:10" ht="25.5" x14ac:dyDescent="0.2">
      <c r="A32" s="36" t="s">
        <v>114</v>
      </c>
      <c r="B32" s="37">
        <f>(H6/H5%)</f>
        <v>1.7241379310344829</v>
      </c>
      <c r="C32" s="37">
        <f t="shared" ref="C32:E32" si="6">(I6/I5%)</f>
        <v>0.26624068157614483</v>
      </c>
      <c r="D32" s="37">
        <f t="shared" si="6"/>
        <v>0.4519774011299435</v>
      </c>
      <c r="E32" s="37">
        <f t="shared" si="6"/>
        <v>0.40858018386108275</v>
      </c>
    </row>
    <row r="35" spans="1:2" ht="15" x14ac:dyDescent="0.25">
      <c r="A35" s="127" t="s">
        <v>120</v>
      </c>
    </row>
    <row r="36" spans="1:2" ht="15" x14ac:dyDescent="0.25">
      <c r="A36" s="127" t="s">
        <v>115</v>
      </c>
    </row>
    <row r="37" spans="1:2" x14ac:dyDescent="0.2">
      <c r="A37" t="s">
        <v>106</v>
      </c>
    </row>
    <row r="38" spans="1:2" x14ac:dyDescent="0.2">
      <c r="A38" t="s">
        <v>105</v>
      </c>
    </row>
    <row r="40" spans="1:2" x14ac:dyDescent="0.2">
      <c r="A40" s="2" t="s">
        <v>119</v>
      </c>
    </row>
    <row r="41" spans="1:2" x14ac:dyDescent="0.2">
      <c r="A41" s="11" t="s">
        <v>110</v>
      </c>
      <c r="B41" t="s">
        <v>116</v>
      </c>
    </row>
    <row r="42" spans="1:2" x14ac:dyDescent="0.2">
      <c r="A42" s="95" t="s">
        <v>111</v>
      </c>
      <c r="B42" t="s">
        <v>117</v>
      </c>
    </row>
    <row r="43" spans="1:2" x14ac:dyDescent="0.2">
      <c r="A43" s="95" t="s">
        <v>112</v>
      </c>
      <c r="B43"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F14"/>
  <sheetViews>
    <sheetView zoomScale="130" zoomScaleNormal="130" workbookViewId="0">
      <selection activeCell="I13" sqref="I13"/>
    </sheetView>
  </sheetViews>
  <sheetFormatPr defaultRowHeight="12.75" x14ac:dyDescent="0.2"/>
  <cols>
    <col min="1" max="1" width="8.28515625" customWidth="1"/>
    <col min="2" max="2" width="53.85546875" customWidth="1"/>
    <col min="3" max="6" width="11" customWidth="1"/>
  </cols>
  <sheetData>
    <row r="1" spans="1:6" x14ac:dyDescent="0.2">
      <c r="B1" s="68" t="s">
        <v>43</v>
      </c>
      <c r="C1" s="2"/>
    </row>
    <row r="2" spans="1:6" x14ac:dyDescent="0.2">
      <c r="C2" s="75"/>
      <c r="D2" s="75"/>
      <c r="E2" s="75"/>
    </row>
    <row r="3" spans="1:6" x14ac:dyDescent="0.2">
      <c r="B3" s="2" t="s">
        <v>54</v>
      </c>
      <c r="D3" s="82" t="s">
        <v>77</v>
      </c>
    </row>
    <row r="4" spans="1:6" ht="13.5" thickBot="1" x14ac:dyDescent="0.25"/>
    <row r="5" spans="1:6" ht="39" thickBot="1" x14ac:dyDescent="0.25">
      <c r="A5" s="121" t="s">
        <v>58</v>
      </c>
      <c r="B5" s="116" t="s">
        <v>57</v>
      </c>
      <c r="C5" s="87" t="s">
        <v>79</v>
      </c>
      <c r="D5" s="83" t="s">
        <v>80</v>
      </c>
      <c r="E5" s="98" t="s">
        <v>103</v>
      </c>
      <c r="F5" s="99" t="s">
        <v>104</v>
      </c>
    </row>
    <row r="6" spans="1:6" ht="38.25" x14ac:dyDescent="0.2">
      <c r="A6" s="123">
        <v>4</v>
      </c>
      <c r="B6" s="117" t="s">
        <v>65</v>
      </c>
      <c r="C6" s="107">
        <v>48.3</v>
      </c>
      <c r="D6" s="111">
        <v>42.7</v>
      </c>
      <c r="E6" s="107">
        <v>49</v>
      </c>
      <c r="F6" s="111">
        <v>40.4</v>
      </c>
    </row>
    <row r="7" spans="1:6" ht="25.5" x14ac:dyDescent="0.2">
      <c r="A7" s="124"/>
      <c r="B7" s="118" t="s">
        <v>66</v>
      </c>
      <c r="C7" s="108">
        <v>32.799999999999997</v>
      </c>
      <c r="D7" s="112">
        <v>20.399999999999999</v>
      </c>
      <c r="E7" s="108">
        <v>25.9</v>
      </c>
      <c r="F7" s="112">
        <v>15.1</v>
      </c>
    </row>
    <row r="8" spans="1:6" ht="25.5" x14ac:dyDescent="0.2">
      <c r="A8" s="124"/>
      <c r="B8" s="118" t="s">
        <v>67</v>
      </c>
      <c r="C8" s="108">
        <v>33.299999999999997</v>
      </c>
      <c r="D8" s="112">
        <v>22.9</v>
      </c>
      <c r="E8" s="108">
        <v>31.1</v>
      </c>
      <c r="F8" s="112">
        <v>19.399999999999999</v>
      </c>
    </row>
    <row r="9" spans="1:6" ht="39" thickBot="1" x14ac:dyDescent="0.25">
      <c r="A9" s="125"/>
      <c r="B9" s="119" t="s">
        <v>68</v>
      </c>
      <c r="C9" s="109">
        <v>48.5</v>
      </c>
      <c r="D9" s="113">
        <v>45.3</v>
      </c>
      <c r="E9" s="109">
        <v>49.9</v>
      </c>
      <c r="F9" s="113">
        <v>46.5</v>
      </c>
    </row>
    <row r="10" spans="1:6" ht="39" customHeight="1" thickBot="1" x14ac:dyDescent="0.25">
      <c r="A10" s="122">
        <v>5</v>
      </c>
      <c r="B10" s="120" t="s">
        <v>69</v>
      </c>
      <c r="C10" s="110">
        <v>31.7</v>
      </c>
      <c r="D10" s="114">
        <v>37.4</v>
      </c>
      <c r="E10" s="110">
        <v>32.299999999999997</v>
      </c>
      <c r="F10" s="114">
        <v>40.299999999999997</v>
      </c>
    </row>
    <row r="11" spans="1:6" ht="39" customHeight="1" thickBot="1" x14ac:dyDescent="0.25">
      <c r="A11" s="122">
        <v>6</v>
      </c>
      <c r="B11" s="120" t="s">
        <v>70</v>
      </c>
      <c r="C11" s="110">
        <v>48.6</v>
      </c>
      <c r="D11" s="114">
        <v>35.799999999999997</v>
      </c>
      <c r="E11" s="110">
        <v>42.3</v>
      </c>
      <c r="F11" s="114">
        <v>31.7</v>
      </c>
    </row>
    <row r="12" spans="1:6" ht="39" customHeight="1" thickBot="1" x14ac:dyDescent="0.25">
      <c r="A12" s="122">
        <v>7</v>
      </c>
      <c r="B12" s="120" t="s">
        <v>71</v>
      </c>
      <c r="C12" s="110">
        <v>15.9</v>
      </c>
      <c r="D12" s="114">
        <v>18.100000000000001</v>
      </c>
      <c r="E12" s="110">
        <v>18.3</v>
      </c>
      <c r="F12" s="114">
        <v>22.7</v>
      </c>
    </row>
    <row r="13" spans="1:6" ht="39" customHeight="1" thickBot="1" x14ac:dyDescent="0.25">
      <c r="A13" s="122">
        <v>8</v>
      </c>
      <c r="B13" s="120" t="s">
        <v>72</v>
      </c>
      <c r="C13" s="110">
        <v>54.7</v>
      </c>
      <c r="D13" s="114" t="s">
        <v>55</v>
      </c>
      <c r="E13" s="110">
        <v>59.5</v>
      </c>
      <c r="F13" s="114" t="s">
        <v>55</v>
      </c>
    </row>
    <row r="14" spans="1:6" ht="39" customHeight="1" thickBot="1" x14ac:dyDescent="0.25">
      <c r="A14" s="122" t="s">
        <v>49</v>
      </c>
      <c r="B14" s="120" t="s">
        <v>73</v>
      </c>
      <c r="C14" s="110">
        <v>5</v>
      </c>
      <c r="D14" s="114">
        <v>5.5</v>
      </c>
      <c r="E14" s="110">
        <v>5.0999999999999996</v>
      </c>
      <c r="F14" s="114">
        <v>5.6</v>
      </c>
    </row>
  </sheetData>
  <phoneticPr fontId="10" type="noConversion"/>
  <hyperlinks>
    <hyperlink ref="D3" r:id="rId1" xr:uid="{35138F70-1860-495C-BDA8-ADA397CC922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7EC7-8479-45BD-9084-1CEAF5A260D6}">
  <sheetPr>
    <tabColor rgb="FF00B0F0"/>
  </sheetPr>
  <dimension ref="A6:E6"/>
  <sheetViews>
    <sheetView tabSelected="1" topLeftCell="C1" workbookViewId="0">
      <selection activeCell="J6" sqref="J6"/>
    </sheetView>
  </sheetViews>
  <sheetFormatPr defaultRowHeight="12.75" x14ac:dyDescent="0.2"/>
  <cols>
    <col min="2" max="2" width="79" customWidth="1"/>
    <col min="3" max="3" width="29" customWidth="1"/>
    <col min="4" max="4" width="21.28515625" customWidth="1"/>
    <col min="5" max="5" width="43.85546875" customWidth="1"/>
  </cols>
  <sheetData>
    <row r="6" spans="1:5" ht="145.5" x14ac:dyDescent="0.2">
      <c r="A6" s="88" t="s">
        <v>74</v>
      </c>
      <c r="B6" s="89" t="s">
        <v>75</v>
      </c>
      <c r="C6" s="76" t="s">
        <v>50</v>
      </c>
      <c r="D6" s="86"/>
      <c r="E6" s="128" t="s">
        <v>121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AB41"/>
  <sheetViews>
    <sheetView showGridLines="0" topLeftCell="A4" workbookViewId="0">
      <selection activeCell="I8" sqref="I8"/>
    </sheetView>
  </sheetViews>
  <sheetFormatPr defaultRowHeight="12.75" x14ac:dyDescent="0.2"/>
  <cols>
    <col min="1" max="1" width="16.7109375" bestFit="1" customWidth="1"/>
    <col min="6" max="6" width="5.85546875" customWidth="1"/>
    <col min="7" max="7" width="16.7109375" bestFit="1" customWidth="1"/>
    <col min="19" max="19" width="11.7109375" bestFit="1" customWidth="1"/>
    <col min="28" max="28" width="11.5703125" bestFit="1" customWidth="1"/>
  </cols>
  <sheetData>
    <row r="2" spans="1:28" x14ac:dyDescent="0.2">
      <c r="A2" s="68" t="s">
        <v>43</v>
      </c>
      <c r="B2" s="68"/>
    </row>
    <row r="4" spans="1:28" x14ac:dyDescent="0.2">
      <c r="A4" s="2" t="s">
        <v>26</v>
      </c>
    </row>
    <row r="6" spans="1:28" ht="26.25" x14ac:dyDescent="0.25">
      <c r="A6" s="77" t="s">
        <v>83</v>
      </c>
      <c r="B6" s="78" t="s">
        <v>41</v>
      </c>
      <c r="C6" s="78" t="s">
        <v>46</v>
      </c>
      <c r="D6" s="78" t="s">
        <v>47</v>
      </c>
      <c r="E6" s="77" t="s">
        <v>16</v>
      </c>
      <c r="G6" s="77" t="s">
        <v>93</v>
      </c>
      <c r="H6" s="78" t="s">
        <v>41</v>
      </c>
      <c r="I6" s="78" t="s">
        <v>46</v>
      </c>
      <c r="J6" s="78" t="s">
        <v>47</v>
      </c>
      <c r="K6" s="77" t="s">
        <v>16</v>
      </c>
      <c r="P6" s="3"/>
      <c r="Q6" s="3"/>
      <c r="R6" s="3"/>
      <c r="S6" s="3"/>
      <c r="T6" s="35"/>
      <c r="U6" s="35"/>
      <c r="V6" s="105"/>
      <c r="W6" s="106"/>
      <c r="X6" s="106"/>
      <c r="Y6" s="106"/>
      <c r="Z6" s="106"/>
      <c r="AA6" s="106"/>
      <c r="AB6" s="5"/>
    </row>
    <row r="7" spans="1:28" x14ac:dyDescent="0.2">
      <c r="A7" s="11" t="s">
        <v>25</v>
      </c>
      <c r="B7" s="42">
        <v>0</v>
      </c>
      <c r="C7" s="42">
        <v>9</v>
      </c>
      <c r="D7" s="42">
        <v>2</v>
      </c>
      <c r="E7" s="8">
        <f>SUM(B7:D7)</f>
        <v>11</v>
      </c>
      <c r="G7" s="11" t="s">
        <v>25</v>
      </c>
      <c r="H7" s="42">
        <v>0</v>
      </c>
      <c r="I7" s="42">
        <v>7</v>
      </c>
      <c r="J7" s="42">
        <v>2</v>
      </c>
      <c r="K7" s="8">
        <f>SUM(H7:J7)</f>
        <v>9</v>
      </c>
      <c r="P7" s="1"/>
      <c r="T7" s="35"/>
      <c r="U7" s="35"/>
      <c r="V7" s="1"/>
    </row>
    <row r="8" spans="1:28" x14ac:dyDescent="0.2">
      <c r="A8" s="11" t="s">
        <v>24</v>
      </c>
      <c r="B8" s="42">
        <v>0</v>
      </c>
      <c r="C8" s="42">
        <v>6</v>
      </c>
      <c r="D8" s="42">
        <v>2</v>
      </c>
      <c r="E8" s="8">
        <f>SUM(B8:D8)</f>
        <v>8</v>
      </c>
      <c r="G8" s="11" t="s">
        <v>24</v>
      </c>
      <c r="H8" s="42">
        <v>2</v>
      </c>
      <c r="I8" s="42">
        <v>4</v>
      </c>
      <c r="J8" s="42">
        <v>2</v>
      </c>
      <c r="K8" s="8">
        <f>SUM(H8:J8)</f>
        <v>8</v>
      </c>
      <c r="P8" s="1"/>
      <c r="V8" s="1"/>
    </row>
    <row r="9" spans="1:28" x14ac:dyDescent="0.2">
      <c r="A9" s="70" t="s">
        <v>15</v>
      </c>
      <c r="B9" s="12">
        <f>SUM(B7:B8)</f>
        <v>0</v>
      </c>
      <c r="C9" s="12">
        <f t="shared" ref="C9:E9" si="0">SUM(C7:C8)</f>
        <v>15</v>
      </c>
      <c r="D9" s="12">
        <f t="shared" si="0"/>
        <v>4</v>
      </c>
      <c r="E9" s="12">
        <f t="shared" si="0"/>
        <v>19</v>
      </c>
      <c r="G9" s="70" t="s">
        <v>15</v>
      </c>
      <c r="H9" s="12">
        <f>SUM(H7:H8)</f>
        <v>2</v>
      </c>
      <c r="I9" s="12">
        <f t="shared" ref="I9:K9" si="1">SUM(I7:I8)</f>
        <v>11</v>
      </c>
      <c r="J9" s="12">
        <f t="shared" si="1"/>
        <v>4</v>
      </c>
      <c r="K9" s="12">
        <f t="shared" si="1"/>
        <v>17</v>
      </c>
      <c r="P9" s="4"/>
      <c r="Q9" s="3"/>
      <c r="R9" s="3"/>
      <c r="S9" s="3"/>
      <c r="V9" s="1"/>
    </row>
    <row r="10" spans="1:28" x14ac:dyDescent="0.2">
      <c r="N10" s="1"/>
      <c r="O10" s="4"/>
      <c r="P10" s="3"/>
      <c r="Q10" s="3"/>
      <c r="R10" s="1"/>
      <c r="V10" s="1"/>
    </row>
    <row r="11" spans="1:28" ht="25.5" x14ac:dyDescent="0.2">
      <c r="A11" s="77" t="s">
        <v>83</v>
      </c>
      <c r="B11" s="78" t="s">
        <v>41</v>
      </c>
      <c r="C11" s="78" t="s">
        <v>46</v>
      </c>
      <c r="D11" s="78" t="s">
        <v>47</v>
      </c>
      <c r="E11" s="77" t="s">
        <v>16</v>
      </c>
      <c r="G11" s="77" t="s">
        <v>93</v>
      </c>
      <c r="H11" s="78" t="s">
        <v>41</v>
      </c>
      <c r="I11" s="78" t="s">
        <v>46</v>
      </c>
      <c r="J11" s="78" t="s">
        <v>47</v>
      </c>
      <c r="K11" s="77" t="s">
        <v>16</v>
      </c>
      <c r="V11" s="1"/>
    </row>
    <row r="12" spans="1:28" x14ac:dyDescent="0.2">
      <c r="A12" s="11" t="s">
        <v>28</v>
      </c>
      <c r="B12" s="42">
        <v>0</v>
      </c>
      <c r="C12" s="42">
        <v>8</v>
      </c>
      <c r="D12" s="42">
        <v>2</v>
      </c>
      <c r="E12" s="8">
        <f>SUM(B12:D12)</f>
        <v>10</v>
      </c>
      <c r="G12" s="11" t="s">
        <v>28</v>
      </c>
      <c r="H12" s="42">
        <v>2</v>
      </c>
      <c r="I12" s="42">
        <v>5</v>
      </c>
      <c r="J12" s="42">
        <v>2</v>
      </c>
      <c r="K12" s="8">
        <f>SUM(H12:J12)</f>
        <v>9</v>
      </c>
    </row>
    <row r="13" spans="1:28" x14ac:dyDescent="0.2">
      <c r="A13" s="11" t="s">
        <v>27</v>
      </c>
      <c r="B13" s="42">
        <v>0</v>
      </c>
      <c r="C13" s="42">
        <v>7</v>
      </c>
      <c r="D13" s="42">
        <v>2</v>
      </c>
      <c r="E13" s="8">
        <f t="shared" ref="E13" si="2">SUM(B13:D13)</f>
        <v>9</v>
      </c>
      <c r="G13" s="11" t="s">
        <v>27</v>
      </c>
      <c r="H13" s="42">
        <v>0</v>
      </c>
      <c r="I13" s="42">
        <v>6</v>
      </c>
      <c r="J13" s="42">
        <v>2</v>
      </c>
      <c r="K13" s="8">
        <f t="shared" ref="K13" si="3">SUM(H13:J13)</f>
        <v>8</v>
      </c>
    </row>
    <row r="14" spans="1:28" x14ac:dyDescent="0.2">
      <c r="A14" s="70" t="s">
        <v>15</v>
      </c>
      <c r="B14" s="12">
        <f>SUM(B12:B13)</f>
        <v>0</v>
      </c>
      <c r="C14" s="12">
        <f t="shared" ref="C14:E14" si="4">SUM(C12:C13)</f>
        <v>15</v>
      </c>
      <c r="D14" s="12">
        <f t="shared" si="4"/>
        <v>4</v>
      </c>
      <c r="E14" s="12">
        <f t="shared" si="4"/>
        <v>19</v>
      </c>
      <c r="G14" s="70" t="s">
        <v>15</v>
      </c>
      <c r="H14" s="12">
        <f>SUM(H12:H13)</f>
        <v>2</v>
      </c>
      <c r="I14" s="12">
        <f t="shared" ref="I14:K14" si="5">SUM(I12:I13)</f>
        <v>11</v>
      </c>
      <c r="J14" s="12">
        <f t="shared" si="5"/>
        <v>4</v>
      </c>
      <c r="K14" s="12">
        <f t="shared" si="5"/>
        <v>17</v>
      </c>
    </row>
    <row r="15" spans="1:28" x14ac:dyDescent="0.2">
      <c r="A15" s="4"/>
      <c r="B15" s="3"/>
      <c r="C15" s="3"/>
      <c r="D15" s="3"/>
      <c r="E15" s="3"/>
      <c r="G15" s="4"/>
      <c r="H15" s="3"/>
      <c r="I15" s="3"/>
      <c r="J15" s="3"/>
      <c r="K15" s="3"/>
    </row>
    <row r="17" spans="1:15" x14ac:dyDescent="0.2">
      <c r="A17" s="14"/>
      <c r="B17" s="14"/>
      <c r="C17" s="14"/>
      <c r="D17" s="14"/>
      <c r="E17" s="14"/>
      <c r="F17" s="14"/>
      <c r="G17" s="14"/>
      <c r="H17" s="15" t="s">
        <v>83</v>
      </c>
      <c r="I17" s="14"/>
      <c r="J17" s="14"/>
      <c r="K17" s="14"/>
      <c r="L17" s="15" t="s">
        <v>93</v>
      </c>
      <c r="M17" s="14"/>
      <c r="N17" s="14"/>
      <c r="O17" s="14"/>
    </row>
    <row r="18" spans="1:15" ht="25.5" x14ac:dyDescent="0.2">
      <c r="H18" s="78" t="s">
        <v>41</v>
      </c>
      <c r="I18" s="78" t="s">
        <v>46</v>
      </c>
      <c r="J18" s="78" t="s">
        <v>47</v>
      </c>
      <c r="L18" s="78" t="s">
        <v>41</v>
      </c>
      <c r="M18" s="78" t="s">
        <v>46</v>
      </c>
      <c r="N18" s="78" t="s">
        <v>47</v>
      </c>
    </row>
    <row r="19" spans="1:15" x14ac:dyDescent="0.2">
      <c r="A19" s="14" t="s">
        <v>31</v>
      </c>
      <c r="B19" s="14"/>
      <c r="C19" s="14"/>
      <c r="D19" s="14"/>
      <c r="E19" s="14"/>
      <c r="F19" s="14"/>
      <c r="G19" s="14"/>
      <c r="H19" s="115">
        <f>('Indicator 1'!B72)</f>
        <v>244</v>
      </c>
      <c r="I19" s="115">
        <f>('Indicator 1'!C72)</f>
        <v>3587</v>
      </c>
      <c r="J19" s="115">
        <f>('Indicator 1'!D72)</f>
        <v>1951</v>
      </c>
      <c r="K19" s="16">
        <f>SUM(H19:J19)</f>
        <v>5782</v>
      </c>
      <c r="L19" s="96">
        <f>('Indicator 1'!B73)</f>
        <v>348</v>
      </c>
      <c r="M19" s="96">
        <f>('Indicator 1'!C73)</f>
        <v>3756</v>
      </c>
      <c r="N19" s="96">
        <f>('Indicator 1'!D73)</f>
        <v>1770</v>
      </c>
      <c r="O19" s="16">
        <f>SUM(L19:N19)</f>
        <v>5874</v>
      </c>
    </row>
    <row r="20" spans="1:15" x14ac:dyDescent="0.2">
      <c r="A20" s="14"/>
      <c r="B20" s="14"/>
      <c r="C20" s="14"/>
      <c r="D20" s="14"/>
      <c r="E20" s="14"/>
      <c r="F20" s="14"/>
      <c r="G20" s="14"/>
      <c r="H20" s="16"/>
      <c r="I20" s="16"/>
      <c r="J20" s="16"/>
      <c r="K20" s="16"/>
      <c r="L20" s="16"/>
      <c r="M20" s="16"/>
      <c r="N20" s="16"/>
      <c r="O20" s="16"/>
    </row>
    <row r="21" spans="1:15" x14ac:dyDescent="0.2">
      <c r="A21" s="14"/>
      <c r="B21" s="14"/>
      <c r="C21" s="14"/>
      <c r="D21" s="14"/>
      <c r="E21" s="14"/>
      <c r="F21" s="14"/>
      <c r="G21" s="14"/>
      <c r="H21" s="15" t="s">
        <v>83</v>
      </c>
      <c r="I21" s="14"/>
      <c r="J21" s="14"/>
      <c r="K21" s="14"/>
      <c r="L21" s="15" t="s">
        <v>93</v>
      </c>
      <c r="M21" s="14"/>
      <c r="N21" s="16"/>
      <c r="O21" s="16"/>
    </row>
    <row r="22" spans="1:15" ht="25.5" x14ac:dyDescent="0.2">
      <c r="H22" s="78" t="s">
        <v>41</v>
      </c>
      <c r="I22" s="78" t="s">
        <v>46</v>
      </c>
      <c r="J22" s="78" t="s">
        <v>47</v>
      </c>
      <c r="K22" s="79"/>
      <c r="L22" s="78" t="s">
        <v>41</v>
      </c>
      <c r="M22" s="78" t="s">
        <v>46</v>
      </c>
      <c r="N22" s="78" t="s">
        <v>47</v>
      </c>
      <c r="O22" s="79"/>
    </row>
    <row r="23" spans="1:15" x14ac:dyDescent="0.2">
      <c r="A23" s="14" t="s">
        <v>59</v>
      </c>
      <c r="B23" s="14"/>
      <c r="C23" s="14"/>
      <c r="D23" s="14"/>
      <c r="E23" s="14"/>
      <c r="F23" s="14"/>
      <c r="G23" s="14"/>
      <c r="H23" s="17">
        <f>(B14/E14%)</f>
        <v>0</v>
      </c>
      <c r="I23" s="17">
        <f>(C14/E14%)</f>
        <v>78.94736842105263</v>
      </c>
      <c r="J23" s="17">
        <f>(D14/E14%)</f>
        <v>21.05263157894737</v>
      </c>
      <c r="K23" s="16">
        <f>SUM(H23:J23)</f>
        <v>100</v>
      </c>
      <c r="L23" s="17">
        <f>(H14/$K14%)</f>
        <v>11.76470588235294</v>
      </c>
      <c r="M23" s="17">
        <f>(I14/$K14%)</f>
        <v>64.705882352941174</v>
      </c>
      <c r="N23" s="17">
        <f>(J14/$K14%)</f>
        <v>23.52941176470588</v>
      </c>
      <c r="O23" s="16">
        <f>SUM(L23:N23)</f>
        <v>100</v>
      </c>
    </row>
    <row r="24" spans="1:15" x14ac:dyDescent="0.2">
      <c r="A24" s="14"/>
      <c r="B24" s="14"/>
      <c r="C24" s="14"/>
      <c r="D24" s="14"/>
      <c r="E24" s="14"/>
      <c r="F24" s="14"/>
      <c r="G24" s="14"/>
      <c r="H24" s="16"/>
      <c r="I24" s="16"/>
      <c r="J24" s="16"/>
      <c r="K24" s="16"/>
      <c r="L24" s="16"/>
      <c r="M24" s="16"/>
      <c r="N24" s="16"/>
      <c r="O24" s="16"/>
    </row>
    <row r="25" spans="1:15" x14ac:dyDescent="0.2">
      <c r="A25" s="14" t="s">
        <v>61</v>
      </c>
      <c r="B25" s="14"/>
      <c r="C25" s="14"/>
      <c r="D25" s="14"/>
      <c r="E25" s="14"/>
      <c r="F25" s="14"/>
      <c r="G25" s="14"/>
      <c r="H25" s="17">
        <f>(B7/$E7%)</f>
        <v>0</v>
      </c>
      <c r="I25" s="17">
        <f>(C7/$E7%)</f>
        <v>81.818181818181813</v>
      </c>
      <c r="J25" s="17">
        <f t="shared" ref="H25:J26" si="6">(D7/$E7%)</f>
        <v>18.181818181818183</v>
      </c>
      <c r="K25" s="16">
        <f t="shared" ref="K25:K29" si="7">SUM(H25:J25)</f>
        <v>100</v>
      </c>
      <c r="L25" s="17">
        <f>(H7/$K7%)</f>
        <v>0</v>
      </c>
      <c r="M25" s="17">
        <f t="shared" ref="L25:N26" si="8">(I7/$K7%)</f>
        <v>77.777777777777786</v>
      </c>
      <c r="N25" s="17">
        <f t="shared" si="8"/>
        <v>22.222222222222221</v>
      </c>
      <c r="O25" s="16">
        <f t="shared" ref="O25:O31" si="9">SUM(L25:N25)</f>
        <v>100</v>
      </c>
    </row>
    <row r="26" spans="1:15" x14ac:dyDescent="0.2">
      <c r="A26" s="14" t="s">
        <v>60</v>
      </c>
      <c r="B26" s="14"/>
      <c r="C26" s="14"/>
      <c r="D26" s="14"/>
      <c r="E26" s="14"/>
      <c r="F26" s="14"/>
      <c r="G26" s="14"/>
      <c r="H26" s="17">
        <f t="shared" si="6"/>
        <v>0</v>
      </c>
      <c r="I26" s="17">
        <f t="shared" si="6"/>
        <v>75</v>
      </c>
      <c r="J26" s="17">
        <f t="shared" si="6"/>
        <v>25</v>
      </c>
      <c r="K26" s="16">
        <f t="shared" si="7"/>
        <v>100</v>
      </c>
      <c r="L26" s="17">
        <f t="shared" si="8"/>
        <v>25</v>
      </c>
      <c r="M26" s="17">
        <f t="shared" si="8"/>
        <v>50</v>
      </c>
      <c r="N26" s="17">
        <f t="shared" si="8"/>
        <v>25</v>
      </c>
      <c r="O26" s="16">
        <f t="shared" si="9"/>
        <v>100</v>
      </c>
    </row>
    <row r="27" spans="1:15" x14ac:dyDescent="0.2">
      <c r="A27" s="14"/>
      <c r="B27" s="14"/>
      <c r="C27" s="14"/>
      <c r="D27" s="14"/>
      <c r="E27" s="14"/>
      <c r="F27" s="14"/>
      <c r="G27" s="14"/>
      <c r="H27" s="16"/>
      <c r="I27" s="16"/>
      <c r="J27" s="16"/>
      <c r="K27" s="16"/>
      <c r="L27" s="16"/>
      <c r="M27" s="16"/>
      <c r="N27" s="16"/>
      <c r="O27" s="16"/>
    </row>
    <row r="28" spans="1:15" x14ac:dyDescent="0.2">
      <c r="A28" s="14" t="s">
        <v>62</v>
      </c>
      <c r="B28" s="14"/>
      <c r="C28" s="14"/>
      <c r="D28" s="14"/>
      <c r="E28" s="14"/>
      <c r="F28" s="14"/>
      <c r="G28" s="14"/>
      <c r="H28" s="17">
        <f>(B13/$E13%)</f>
        <v>0</v>
      </c>
      <c r="I28" s="17">
        <f>(C13/$E13%)</f>
        <v>77.777777777777786</v>
      </c>
      <c r="J28" s="17">
        <f>(D13/$E13%)</f>
        <v>22.222222222222221</v>
      </c>
      <c r="K28" s="16">
        <f t="shared" si="7"/>
        <v>100</v>
      </c>
      <c r="L28" s="17">
        <f>(H13/$K13%)</f>
        <v>0</v>
      </c>
      <c r="M28" s="17">
        <f t="shared" ref="M28:N28" si="10">(I13/$K13%)</f>
        <v>75</v>
      </c>
      <c r="N28" s="17">
        <f t="shared" si="10"/>
        <v>25</v>
      </c>
      <c r="O28" s="16">
        <f t="shared" si="9"/>
        <v>100</v>
      </c>
    </row>
    <row r="29" spans="1:15" x14ac:dyDescent="0.2">
      <c r="A29" s="14" t="s">
        <v>63</v>
      </c>
      <c r="B29" s="14"/>
      <c r="C29" s="14"/>
      <c r="D29" s="14"/>
      <c r="E29" s="14"/>
      <c r="F29" s="14"/>
      <c r="G29" s="14"/>
      <c r="H29" s="17">
        <f>(B12/$E12%)</f>
        <v>0</v>
      </c>
      <c r="I29" s="17">
        <f>(C12/$E12%)</f>
        <v>80</v>
      </c>
      <c r="J29" s="17">
        <f>(D12/$E12%)</f>
        <v>20</v>
      </c>
      <c r="K29" s="16">
        <f t="shared" si="7"/>
        <v>100</v>
      </c>
      <c r="L29" s="17">
        <f>(H12/$K12%)</f>
        <v>22.222222222222221</v>
      </c>
      <c r="M29" s="17">
        <f t="shared" ref="M29:N29" si="11">(I12/$K12%)</f>
        <v>55.555555555555557</v>
      </c>
      <c r="N29" s="17">
        <f t="shared" si="11"/>
        <v>22.222222222222221</v>
      </c>
      <c r="O29" s="16">
        <f t="shared" si="9"/>
        <v>100</v>
      </c>
    </row>
    <row r="30" spans="1:15" x14ac:dyDescent="0.2">
      <c r="A30" s="14"/>
      <c r="B30" s="14"/>
      <c r="C30" s="14"/>
      <c r="D30" s="14"/>
      <c r="E30" s="14"/>
      <c r="F30" s="14"/>
      <c r="G30" s="14"/>
      <c r="H30" s="16"/>
      <c r="I30" s="16"/>
      <c r="J30" s="16"/>
      <c r="K30" s="16"/>
      <c r="L30" s="16"/>
      <c r="M30" s="16"/>
      <c r="N30" s="16"/>
      <c r="O30" s="16"/>
    </row>
    <row r="31" spans="1:15" x14ac:dyDescent="0.2">
      <c r="A31" s="14" t="s">
        <v>64</v>
      </c>
      <c r="B31" s="14"/>
      <c r="C31" s="14"/>
      <c r="D31" s="14"/>
      <c r="E31" s="14"/>
      <c r="F31" s="14"/>
      <c r="G31" s="14"/>
      <c r="H31" s="17">
        <f>(H19/K19%)</f>
        <v>4.2199930819785543</v>
      </c>
      <c r="I31" s="17">
        <f>(I19/K19%)</f>
        <v>62.037357315807675</v>
      </c>
      <c r="J31" s="17">
        <f>(J19/K19%)</f>
        <v>33.742649602213767</v>
      </c>
      <c r="K31" s="16">
        <f>SUM(H31:J31)</f>
        <v>100</v>
      </c>
      <c r="L31" s="17">
        <f>(L19/$O19%)</f>
        <v>5.9244126659856997</v>
      </c>
      <c r="M31" s="17">
        <f>(M19/$O19%)</f>
        <v>63.942798774259444</v>
      </c>
      <c r="N31" s="17">
        <f>(N19/$O19%)</f>
        <v>30.13278855975485</v>
      </c>
      <c r="O31" s="16">
        <f t="shared" si="9"/>
        <v>100</v>
      </c>
    </row>
    <row r="32" spans="1:15" x14ac:dyDescent="0.2">
      <c r="A32" s="14"/>
      <c r="B32" s="14"/>
      <c r="C32" s="14"/>
      <c r="D32" s="14"/>
      <c r="E32" s="14"/>
      <c r="F32" s="14"/>
      <c r="G32" s="14"/>
      <c r="H32" s="16"/>
      <c r="I32" s="16"/>
      <c r="J32" s="16"/>
      <c r="K32" s="16"/>
      <c r="L32" s="16"/>
      <c r="M32" s="16"/>
      <c r="N32" s="16"/>
      <c r="O32" s="16"/>
    </row>
    <row r="33" spans="1:17" x14ac:dyDescent="0.2">
      <c r="A33" s="14" t="s">
        <v>35</v>
      </c>
      <c r="B33" s="14"/>
      <c r="C33" s="14"/>
      <c r="D33" s="14"/>
      <c r="E33" s="14"/>
      <c r="F33" s="14"/>
      <c r="G33" s="14"/>
      <c r="H33" s="17">
        <f>(H31-H23)</f>
        <v>4.2199930819785543</v>
      </c>
      <c r="I33" s="17">
        <f>(I31-I23)</f>
        <v>-16.910011105244955</v>
      </c>
      <c r="J33" s="17">
        <f>(J31-J23)</f>
        <v>12.690018023266397</v>
      </c>
      <c r="K33" s="16"/>
      <c r="L33" s="17">
        <f>(L31-L23)</f>
        <v>-5.8402932163672405</v>
      </c>
      <c r="M33" s="17">
        <f>(M31-M23)</f>
        <v>-0.76308357868173005</v>
      </c>
      <c r="N33" s="17">
        <f>(N31-N23)</f>
        <v>6.6033767950489697</v>
      </c>
      <c r="O33" s="16">
        <f>SUM(L33:N33)</f>
        <v>0</v>
      </c>
    </row>
    <row r="36" spans="1:17" x14ac:dyDescent="0.2">
      <c r="G36" s="2" t="s">
        <v>39</v>
      </c>
    </row>
    <row r="37" spans="1:17" ht="25.5" x14ac:dyDescent="0.2">
      <c r="G37" s="80"/>
      <c r="H37" s="78" t="s">
        <v>41</v>
      </c>
      <c r="I37" s="78" t="s">
        <v>46</v>
      </c>
      <c r="J37" s="78" t="s">
        <v>47</v>
      </c>
      <c r="K37" s="6"/>
    </row>
    <row r="38" spans="1:17" ht="38.25" x14ac:dyDescent="0.2">
      <c r="G38" s="43" t="s">
        <v>89</v>
      </c>
      <c r="H38" s="37">
        <f>(B12/$E$14%)</f>
        <v>0</v>
      </c>
      <c r="I38" s="37">
        <f t="shared" ref="I38:J38" si="12">(C12/$E$14%)</f>
        <v>42.10526315789474</v>
      </c>
      <c r="J38" s="37">
        <f t="shared" si="12"/>
        <v>10.526315789473685</v>
      </c>
      <c r="K38" s="13"/>
      <c r="N38" s="2"/>
      <c r="O38" s="2"/>
      <c r="P38" s="2"/>
      <c r="Q38" s="2"/>
    </row>
    <row r="39" spans="1:17" ht="38.25" x14ac:dyDescent="0.2">
      <c r="G39" s="43" t="s">
        <v>90</v>
      </c>
      <c r="H39" s="37">
        <f>(B13/$E$14%)</f>
        <v>0</v>
      </c>
      <c r="I39" s="37">
        <f t="shared" ref="I39:J39" si="13">(C13/$E$14%)</f>
        <v>36.842105263157897</v>
      </c>
      <c r="J39" s="37">
        <f t="shared" si="13"/>
        <v>10.526315789473685</v>
      </c>
      <c r="K39" s="13"/>
    </row>
    <row r="40" spans="1:17" ht="38.25" x14ac:dyDescent="0.2">
      <c r="G40" s="43" t="s">
        <v>100</v>
      </c>
      <c r="H40" s="37">
        <f>(H12/$K$14%)</f>
        <v>11.76470588235294</v>
      </c>
      <c r="I40" s="37">
        <f t="shared" ref="I40:J41" si="14">(I12/$K$14%)</f>
        <v>29.411764705882351</v>
      </c>
      <c r="J40" s="37">
        <f t="shared" si="14"/>
        <v>11.76470588235294</v>
      </c>
      <c r="K40" s="13"/>
    </row>
    <row r="41" spans="1:17" ht="38.25" x14ac:dyDescent="0.2">
      <c r="G41" s="43" t="s">
        <v>101</v>
      </c>
      <c r="H41" s="37">
        <f>(H13/$K$14%)</f>
        <v>0</v>
      </c>
      <c r="I41" s="37">
        <f t="shared" si="14"/>
        <v>35.294117647058819</v>
      </c>
      <c r="J41" s="37">
        <f t="shared" si="14"/>
        <v>11.76470588235294</v>
      </c>
      <c r="K41" s="13"/>
    </row>
  </sheetData>
  <sortState xmlns:xlrd2="http://schemas.microsoft.com/office/spreadsheetml/2017/richdata2" ref="V7:AB19">
    <sortCondition ref="Z7:Z1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Indicator 1</vt:lpstr>
      <vt:lpstr> Indicator 2</vt:lpstr>
      <vt:lpstr>Indicator 3</vt:lpstr>
      <vt:lpstr>Indicators 4, 5, 6, 7, 8 &amp; 9a</vt:lpstr>
      <vt:lpstr>Indicator 9b</vt:lpstr>
      <vt:lpstr>Indicator 10</vt:lpstr>
      <vt:lpstr>' Indicator 2'!Print_Area</vt:lpstr>
      <vt:lpstr>'Indicator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 Weymouth</dc:creator>
  <cp:lastModifiedBy>Amanda Marsh</cp:lastModifiedBy>
  <cp:lastPrinted>2019-07-29T12:49:00Z</cp:lastPrinted>
  <dcterms:created xsi:type="dcterms:W3CDTF">2016-03-30T14:30:14Z</dcterms:created>
  <dcterms:modified xsi:type="dcterms:W3CDTF">2023-10-17T10:35:16Z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d1d6be-0264-490d-9a08-eb2a4a7e034f_Enabled">
    <vt:lpwstr>true</vt:lpwstr>
  </property>
  <property fmtid="{D5CDD505-2E9C-101B-9397-08002B2CF9AE}" pid="3" name="MSIP_Label_a4d1d6be-0264-490d-9a08-eb2a4a7e034f_SetDate">
    <vt:lpwstr>2023-04-03T12:44:09Z</vt:lpwstr>
  </property>
  <property fmtid="{D5CDD505-2E9C-101B-9397-08002B2CF9AE}" pid="4" name="MSIP_Label_a4d1d6be-0264-490d-9a08-eb2a4a7e034f_Method">
    <vt:lpwstr>Standard</vt:lpwstr>
  </property>
  <property fmtid="{D5CDD505-2E9C-101B-9397-08002B2CF9AE}" pid="5" name="MSIP_Label_a4d1d6be-0264-490d-9a08-eb2a4a7e034f_Name">
    <vt:lpwstr>defa4170-0d19-0005-0004-bc88714345d2</vt:lpwstr>
  </property>
  <property fmtid="{D5CDD505-2E9C-101B-9397-08002B2CF9AE}" pid="6" name="MSIP_Label_a4d1d6be-0264-490d-9a08-eb2a4a7e034f_SiteId">
    <vt:lpwstr>5a17173c-77af-4977-993d-e1f8ba59ef5f</vt:lpwstr>
  </property>
  <property fmtid="{D5CDD505-2E9C-101B-9397-08002B2CF9AE}" pid="7" name="MSIP_Label_a4d1d6be-0264-490d-9a08-eb2a4a7e034f_ActionId">
    <vt:lpwstr>5f836167-fb21-462f-9c55-5352cbd102ef</vt:lpwstr>
  </property>
  <property fmtid="{D5CDD505-2E9C-101B-9397-08002B2CF9AE}" pid="8" name="MSIP_Label_a4d1d6be-0264-490d-9a08-eb2a4a7e034f_ContentBits">
    <vt:lpwstr>0</vt:lpwstr>
  </property>
</Properties>
</file>